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lentova\Documents\Výzvy\2024\Oprava střechy kaple v Budkovicích\Výzva a ZD\"/>
    </mc:Choice>
  </mc:AlternateContent>
  <xr:revisionPtr revIDLastSave="0" documentId="13_ncr:1_{198D630D-E0AC-4DB9-B56B-E514B0C7C207}" xr6:coauthVersionLast="36" xr6:coauthVersionMax="36" xr10:uidLastSave="{00000000-0000-0000-0000-000000000000}"/>
  <bookViews>
    <workbookView xWindow="30" yWindow="30" windowWidth="23010" windowHeight="1233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O-01 R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'O-01 R-01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'O-01 R-01 Pol'!$A$1:$Y$112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7" i="12" l="1"/>
  <c r="G110" i="12"/>
  <c r="G109" i="12"/>
  <c r="G108" i="12" s="1"/>
  <c r="I59" i="1" s="1"/>
  <c r="I20" i="1" s="1"/>
  <c r="G94" i="12"/>
  <c r="I57" i="1" s="1"/>
  <c r="E73" i="12"/>
  <c r="G73" i="12" s="1"/>
  <c r="G106" i="12"/>
  <c r="G105" i="12"/>
  <c r="G104" i="12"/>
  <c r="G103" i="12"/>
  <c r="G102" i="12"/>
  <c r="G101" i="12"/>
  <c r="G100" i="12"/>
  <c r="G99" i="12"/>
  <c r="G98" i="12"/>
  <c r="G97" i="12" s="1"/>
  <c r="I58" i="1" s="1"/>
  <c r="G96" i="12"/>
  <c r="G95" i="12"/>
  <c r="G92" i="12"/>
  <c r="G91" i="12"/>
  <c r="G90" i="12"/>
  <c r="E93" i="12" s="1"/>
  <c r="G93" i="12" s="1"/>
  <c r="G86" i="12"/>
  <c r="G82" i="12"/>
  <c r="G80" i="12"/>
  <c r="E88" i="12" s="1"/>
  <c r="G88" i="12" s="1"/>
  <c r="G77" i="12"/>
  <c r="G75" i="12"/>
  <c r="G71" i="12"/>
  <c r="G68" i="12"/>
  <c r="G66" i="12"/>
  <c r="G64" i="12"/>
  <c r="G63" i="12"/>
  <c r="G61" i="12"/>
  <c r="G59" i="12"/>
  <c r="G58" i="12"/>
  <c r="G57" i="12"/>
  <c r="G56" i="12"/>
  <c r="G54" i="12"/>
  <c r="G52" i="12"/>
  <c r="G49" i="12"/>
  <c r="G48" i="12"/>
  <c r="G47" i="12"/>
  <c r="G45" i="12"/>
  <c r="G44" i="12"/>
  <c r="G43" i="12"/>
  <c r="G42" i="12"/>
  <c r="G41" i="12"/>
  <c r="G39" i="12"/>
  <c r="G37" i="12"/>
  <c r="G36" i="12"/>
  <c r="G35" i="12"/>
  <c r="G33" i="12"/>
  <c r="G31" i="12"/>
  <c r="G29" i="12"/>
  <c r="G28" i="12"/>
  <c r="G26" i="12"/>
  <c r="G25" i="12" s="1"/>
  <c r="I52" i="1" s="1"/>
  <c r="G23" i="12"/>
  <c r="G22" i="12" s="1"/>
  <c r="I51" i="1" s="1"/>
  <c r="G20" i="12"/>
  <c r="G19" i="12"/>
  <c r="G18" i="12"/>
  <c r="G16" i="12"/>
  <c r="G15" i="12" s="1"/>
  <c r="I50" i="1" s="1"/>
  <c r="G14" i="12"/>
  <c r="G13" i="12"/>
  <c r="G11" i="12"/>
  <c r="G9" i="12"/>
  <c r="G8" i="12" s="1"/>
  <c r="I49" i="1" s="1"/>
  <c r="F42" i="1"/>
  <c r="G42" i="1"/>
  <c r="H42" i="1"/>
  <c r="I42" i="1"/>
  <c r="J40" i="1" s="1"/>
  <c r="J41" i="1"/>
  <c r="J28" i="1"/>
  <c r="J26" i="1"/>
  <c r="G38" i="1"/>
  <c r="F38" i="1"/>
  <c r="J23" i="1"/>
  <c r="J24" i="1"/>
  <c r="J25" i="1"/>
  <c r="J27" i="1"/>
  <c r="E24" i="1"/>
  <c r="E26" i="1"/>
  <c r="G89" i="12" l="1"/>
  <c r="I56" i="1" s="1"/>
  <c r="G74" i="12"/>
  <c r="I55" i="1" s="1"/>
  <c r="G51" i="12"/>
  <c r="I54" i="1" s="1"/>
  <c r="E50" i="12"/>
  <c r="G50" i="12" s="1"/>
  <c r="G27" i="12" s="1"/>
  <c r="I53" i="1" s="1"/>
  <c r="I16" i="1"/>
  <c r="J39" i="1"/>
  <c r="J42" i="1" s="1"/>
  <c r="I17" i="1" l="1"/>
  <c r="I60" i="1"/>
  <c r="J59" i="1" s="1"/>
  <c r="I21" i="1"/>
  <c r="G25" i="1" s="1"/>
  <c r="G28" i="1" s="1"/>
  <c r="J51" i="1" l="1"/>
  <c r="J54" i="1"/>
  <c r="J58" i="1"/>
  <c r="J49" i="1"/>
  <c r="J52" i="1"/>
  <c r="J55" i="1"/>
  <c r="J56" i="1"/>
  <c r="J50" i="1"/>
  <c r="J57" i="1"/>
  <c r="J53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Buček Jiří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<sst xmlns="http://schemas.openxmlformats.org/spreadsheetml/2006/main" count="765" uniqueCount="290">
  <si>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</si>
  <si>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</si>
  <si>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</si>
  <si>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</si>
  <si>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</si>
  <si>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</si>
  <si>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</si>
  <si>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</si>
  <si>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</si>
  <si>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</si>
  <si>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</si>
  <si>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</si>
  <si>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</si>
  <si>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</si>
  <si>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</si>
  <si>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</si>
  <si>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</si>
  <si>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</si>
  <si>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</si>
  <si>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</si>
  <si>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</si>
  <si>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</si>
  <si>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</si>
  <si>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</si>
  <si>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</si>
  <si>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</si>
  <si>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</si>
  <si>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</si>
  <si>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</si>
  <si>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</si>
  <si>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</si>
  <si>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</si>
  <si>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</si>
  <si>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</si>
  <si>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</si>
  <si>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</si>
  <si>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</si>
  <si>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</si>
  <si>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</si>
  <si>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</si>
  <si>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</si>
  <si>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</si>
  <si>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</si>
  <si>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R-01</t>
  </si>
  <si>
    <t>Oprava konstrukce krovu a střešní krytiny</t>
  </si>
  <si>
    <t>O-01</t>
  </si>
  <si>
    <t>Oprava střechy</t>
  </si>
  <si>
    <t>Objekt:</t>
  </si>
  <si>
    <t>Rozpočet:</t>
  </si>
  <si>
    <t>S-24-018</t>
  </si>
  <si>
    <t>Kaple sv. Cyrila a Metoděje Budkovice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</si>
  <si>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</si>
  <si>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</si>
  <si>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</si>
  <si>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</si>
  <si>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</si>
  <si>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</si>
  <si>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</si>
  <si>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</si>
  <si>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</si>
  <si>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</si>
  <si>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</si>
  <si>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</si>
  <si>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</si>
  <si>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</si>
  <si>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</si>
  <si>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</si>
  <si>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</si>
  <si>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</si>
  <si>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</si>
  <si>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</si>
  <si>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</si>
  <si>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</si>
  <si>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</si>
  <si>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</si>
  <si>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</si>
  <si>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</si>
  <si>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</si>
  <si>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</si>
  <si>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</si>
  <si>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</si>
  <si>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</si>
  <si>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</si>
  <si>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</si>
  <si>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</si>
  <si>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</si>
  <si>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</si>
  <si>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</si>
  <si>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</si>
  <si>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</si>
  <si>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</si>
  <si>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</si>
  <si>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</si>
  <si>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</si>
  <si>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</si>
  <si>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</si>
  <si>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</si>
  <si>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</si>
  <si>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</si>
  <si>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</si>
  <si>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</si>
  <si>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</si>
  <si>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</si>
  <si>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</si>
  <si>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</si>
  <si>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</si>
  <si>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</si>
  <si>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622421148</t>
  </si>
  <si>
    <t>Omítka vnější stěn, MVC, štuková, složitost 7</t>
  </si>
  <si>
    <t>m2</t>
  </si>
  <si>
    <t>RTS 24/ I</t>
  </si>
  <si>
    <t>Práce</t>
  </si>
  <si>
    <t>Běžná</t>
  </si>
  <si>
    <t>POL1_</t>
  </si>
  <si>
    <t>Odkaz na mn. položky pořadí 9 : 7,00000</t>
  </si>
  <si>
    <t>VV</t>
  </si>
  <si>
    <t>622471321</t>
  </si>
  <si>
    <t>Nátěr nebo nástřik stěn vnějších, složitost 7 hmota silikátová Keim barevná skupina II</t>
  </si>
  <si>
    <t>Odkaz na mn. položky pořadí 1 : 7,00000</t>
  </si>
  <si>
    <t>620-VL-01</t>
  </si>
  <si>
    <t>Materiál k opravám po kotvách lešení , omítková směs,barva</t>
  </si>
  <si>
    <t>kpl</t>
  </si>
  <si>
    <t>Vlastní</t>
  </si>
  <si>
    <t>Indiv</t>
  </si>
  <si>
    <t>999281108</t>
  </si>
  <si>
    <t>Přesun hmot pro opravy a údržbu do výšky 12 m</t>
  </si>
  <si>
    <t>t</t>
  </si>
  <si>
    <t>Přesun hmot</t>
  </si>
  <si>
    <t>POL7_</t>
  </si>
  <si>
    <t>941941031</t>
  </si>
  <si>
    <t>Montáž lešení leh.řad.s podlahami,š.do 1 m, H 10 m</t>
  </si>
  <si>
    <t>(11+7+4+5+4)*5</t>
  </si>
  <si>
    <t>941941502</t>
  </si>
  <si>
    <t xml:space="preserve">Doprava lešení pronaj-dovoz a odvoz sady do 250m2 </t>
  </si>
  <si>
    <t>km</t>
  </si>
  <si>
    <t>941941191</t>
  </si>
  <si>
    <t>Příplatek za každý měsíc použití lešení k pol.1031</t>
  </si>
  <si>
    <t>941941831</t>
  </si>
  <si>
    <t>Demontáž lešení leh.řad.s podlahami,š.1 m, H 10 m</t>
  </si>
  <si>
    <t>Odkaz na mn. položky pořadí 5 : 155,00000</t>
  </si>
  <si>
    <t>978015391</t>
  </si>
  <si>
    <t>Otlučení omítek vnějších MVC v složit.5-7 do 100 %</t>
  </si>
  <si>
    <t>štít : 0,7*5*2</t>
  </si>
  <si>
    <t>998009101</t>
  </si>
  <si>
    <t>Přesun hmot lešení samostatně budovaného</t>
  </si>
  <si>
    <t>762088113</t>
  </si>
  <si>
    <t>Zakrývání provizorní plachtou 12x15m,vč.odstranění</t>
  </si>
  <si>
    <t>kus</t>
  </si>
  <si>
    <t>762331931</t>
  </si>
  <si>
    <t>Vyřezání části střešní vazby do 288 cm2,do dl.3 m</t>
  </si>
  <si>
    <t>m</t>
  </si>
  <si>
    <t>vaznice : 4*1,5</t>
  </si>
  <si>
    <t>762331932</t>
  </si>
  <si>
    <t>Vyřezání části střešní vazby do 288 cm2,do dl.5 m</t>
  </si>
  <si>
    <t>pozednice,krokve : 60</t>
  </si>
  <si>
    <t>762331941</t>
  </si>
  <si>
    <t>Vyřezání části střešní vazby do 450 cm2,do dl.3 m</t>
  </si>
  <si>
    <t>rám plné vazby : 10*1,5</t>
  </si>
  <si>
    <t>762332933</t>
  </si>
  <si>
    <t>Doplnění střešní vazby z hranolů do 288 cm2 vč.dod bez dodávky řeziva</t>
  </si>
  <si>
    <t>762332934</t>
  </si>
  <si>
    <t>Doplnění střešní vazby z hranolů do 450 cm2 vč.dod bez dodávky řeziva</t>
  </si>
  <si>
    <t>762342203</t>
  </si>
  <si>
    <t>Montáž laťování střech, vzdálenost latí 22 - 36 cm</t>
  </si>
  <si>
    <t>Odkaz na mn. položky pořadí 18 : 130,00000</t>
  </si>
  <si>
    <t>762342811</t>
  </si>
  <si>
    <t>Demontáž laťování střech, rozteč latí do 22 cm</t>
  </si>
  <si>
    <t>Odkaz na mn. položky pořadí 41 : 130,00000</t>
  </si>
  <si>
    <t>762395000</t>
  </si>
  <si>
    <t>Spojovací a ochranné prostředky pro střechy</t>
  </si>
  <si>
    <t>m3</t>
  </si>
  <si>
    <t xml:space="preserve">110      </t>
  </si>
  <si>
    <t>Doprava materiálu řeziva</t>
  </si>
  <si>
    <t>76233R00</t>
  </si>
  <si>
    <t>Příplatek za plátový spoj, střeš.vazba, do 450 cm2</t>
  </si>
  <si>
    <t>76233R01</t>
  </si>
  <si>
    <t>Příplatek za dřevěný plátový spoj, střeš.vazba, do 450 cm2</t>
  </si>
  <si>
    <t>60517111R</t>
  </si>
  <si>
    <t>Lať střešní 40x60 mm</t>
  </si>
  <si>
    <t>R-položka</t>
  </si>
  <si>
    <t>POL12_0</t>
  </si>
  <si>
    <t>7,25*130*0,0024</t>
  </si>
  <si>
    <t>605120110</t>
  </si>
  <si>
    <t>Řezivo jehličnaté hranol do 288 cm2</t>
  </si>
  <si>
    <t>Specifikace</t>
  </si>
  <si>
    <t>POL3_</t>
  </si>
  <si>
    <t>605120210</t>
  </si>
  <si>
    <t>Řezivo jehličnaté hranol do 450 cm2</t>
  </si>
  <si>
    <t>60512734</t>
  </si>
  <si>
    <t>Prkno SM/JD omítané tl. 24-32 dl. 170-240 I.-II. jakost</t>
  </si>
  <si>
    <t>SPCM</t>
  </si>
  <si>
    <t>RTS 21/ II</t>
  </si>
  <si>
    <t>998762202</t>
  </si>
  <si>
    <t>Přesun hmot pro tesařské konstrukce, výšky do 12 m</t>
  </si>
  <si>
    <t>764231440</t>
  </si>
  <si>
    <t>Lemování Ti Zn plechem zdí,tvrdá krytina,rš 400 mm</t>
  </si>
  <si>
    <t>2*5</t>
  </si>
  <si>
    <t>764252491</t>
  </si>
  <si>
    <t>Montáž žlabů z Ti Zn podokapních půlkruhových</t>
  </si>
  <si>
    <t>Odkaz na mn. položky pořadí 36 : 31,00000</t>
  </si>
  <si>
    <t>764252492</t>
  </si>
  <si>
    <t>Montáž háků z Ti Zn půlkruhových</t>
  </si>
  <si>
    <t>764252493</t>
  </si>
  <si>
    <t>Montáž rohů žlabů z Ti Zn půlkruhových</t>
  </si>
  <si>
    <t>764259492</t>
  </si>
  <si>
    <t>Montáž kotlíku z Ti Zn oválného</t>
  </si>
  <si>
    <t>764292451</t>
  </si>
  <si>
    <t>Úžlabí z Ti Zn plechu, rš 660 mm, klínové těsnění</t>
  </si>
  <si>
    <t>2*3</t>
  </si>
  <si>
    <t>764296430</t>
  </si>
  <si>
    <t>Připojovací lišta z pl. Ti-Zn dilatační, rš 120 mm</t>
  </si>
  <si>
    <t>Odkaz na mn. položky pořadí 28 : 10,00000</t>
  </si>
  <si>
    <t>764530450</t>
  </si>
  <si>
    <t>Oplechování zdí z Ti Zn plechu, rš 600 mm</t>
  </si>
  <si>
    <t>764352811</t>
  </si>
  <si>
    <t>Demontáž žlabů půlkruh. rovných, rš 330 mm, do 45°</t>
  </si>
  <si>
    <t>11+7+4+5+4</t>
  </si>
  <si>
    <t>764392851</t>
  </si>
  <si>
    <t>Demontáž úžlabí, rš 660 mm, sklon do 45°</t>
  </si>
  <si>
    <t>764430850</t>
  </si>
  <si>
    <t>Demontáž oplechování zdí,rš 600 mm</t>
  </si>
  <si>
    <t>štít : 2*5</t>
  </si>
  <si>
    <t>obloukový štít : 2*3,5</t>
  </si>
  <si>
    <t>764530450R01</t>
  </si>
  <si>
    <t>Příplatek za obloukové oplechování zdí z Ti Zn plechu, rš 600 mm</t>
  </si>
  <si>
    <t>998764201</t>
  </si>
  <si>
    <t>Přesun hmot pro klempířské konstr., výšky do 6 m</t>
  </si>
  <si>
    <t>765311810</t>
  </si>
  <si>
    <t>Demontáž krytiny bobrovky na sucho, do suti</t>
  </si>
  <si>
    <t>50+48+12+9+11</t>
  </si>
  <si>
    <t>765318861</t>
  </si>
  <si>
    <t>Demontáž krytiny z hřebenáčů, zvětr.malta, do suti</t>
  </si>
  <si>
    <t>hřeben : 11+3,5</t>
  </si>
  <si>
    <t>nároží : 2*4</t>
  </si>
  <si>
    <t>765311521</t>
  </si>
  <si>
    <t>Krytina z bobrovek střech slož.,šupinová, na sucho režné tašky kulatý řez, vč. doplňkových tašek</t>
  </si>
  <si>
    <t>765311583</t>
  </si>
  <si>
    <t>Bobrovka -  přiřezání a uchycení tašek</t>
  </si>
  <si>
    <t>úžlabí : 2*2*5</t>
  </si>
  <si>
    <t>765311542</t>
  </si>
  <si>
    <t>Hřeben a nároží bobrovka, hřebenáči č.1 nos. pás olovo/cín</t>
  </si>
  <si>
    <t>Odkaz na mn. položky pořadí 42 : 22,50000</t>
  </si>
  <si>
    <t>998765202</t>
  </si>
  <si>
    <t>Přesun hmot pro krytiny tvrdé, výšky do 12 m</t>
  </si>
  <si>
    <t>767991919R00</t>
  </si>
  <si>
    <t>Repase stávajícího kříže,odvoz na dílnu ,očištění,nátěr kovářská barva,dovoz na kostel</t>
  </si>
  <si>
    <t>767995109R00</t>
  </si>
  <si>
    <t>Osazení stávajícího kříže do 20 kg včetně vytvoření prostoru pro ukotvení</t>
  </si>
  <si>
    <t>767999809R00</t>
  </si>
  <si>
    <t>Demontáž stávajícího kříže do 20 kg včetně vytvoření prostoru sesazení</t>
  </si>
  <si>
    <t>998767202</t>
  </si>
  <si>
    <t>Přesun hmot pro zámečnické konstr., výšky do 12 m</t>
  </si>
  <si>
    <t>762911111</t>
  </si>
  <si>
    <t>Impregnace řeziva máčením Bochemit QB - nové řezivo</t>
  </si>
  <si>
    <t>784011111</t>
  </si>
  <si>
    <t>Oprášení/ometení podkladu</t>
  </si>
  <si>
    <t>979990161</t>
  </si>
  <si>
    <t>Poplatek za uložení - dřevo, skupina odpadu 170201</t>
  </si>
  <si>
    <t>979999998</t>
  </si>
  <si>
    <t>Poplatek za ukládku suť do 5 % příměsí (skup.170107)</t>
  </si>
  <si>
    <t>979087212</t>
  </si>
  <si>
    <t>Nakládání suti na dopravní prostředky - komunikace</t>
  </si>
  <si>
    <t>Přesun suti</t>
  </si>
  <si>
    <t>POL8_</t>
  </si>
  <si>
    <t>979011111</t>
  </si>
  <si>
    <t>Svislá doprava suti a vybour. hmot za 2.NP a 1.PP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</si>
  <si>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</si>
  <si>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</si>
  <si>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</si>
  <si>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</si>
  <si>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</si>
  <si>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</si>
  <si>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</si>
  <si>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</si>
  <si>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</si>
  <si>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</si>
  <si>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979999987</t>
  </si>
  <si>
    <t>Poplatek za recyklaci směsi suti betonu, cihel, tašek a ker.výrobků, kusovost nad 1600 cm2 (170107)</t>
  </si>
  <si>
    <t>180556001118R</t>
  </si>
  <si>
    <t xml:space="preserve">Vrátek stavební lanový Geda </t>
  </si>
  <si>
    <t xml:space="preserve">den   </t>
  </si>
  <si>
    <t>Stroj</t>
  </si>
  <si>
    <t>POL6_</t>
  </si>
  <si>
    <t>005121 R</t>
  </si>
  <si>
    <t>Zařízení staveniště</t>
  </si>
  <si>
    <t>Soubor</t>
  </si>
  <si>
    <t>VRN</t>
  </si>
  <si>
    <t>POL99_2</t>
  </si>
  <si>
    <t>END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</si>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</sst>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4" fontId="18" fillId="0" borderId="0" xfId="0" applyNumberFormat="1" applyFont="1" applyAlignment="1">
      <alignment vertical="top" wrapText="1" shrinkToFit="1"/>
    </xf>
    <xf numFmtId="4" fontId="17" fillId="5" borderId="39" xfId="0" applyNumberFormat="1" applyFont="1" applyFill="1" applyBorder="1" applyAlignment="1">
      <alignment vertical="top" shrinkToFit="1"/>
    </xf>
    <xf numFmtId="4" fontId="17" fillId="5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-1\ss-03-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950000000000003" customHeight="1" x14ac:dyDescent="0.2">
      <c r="A1" s="47" t="s">
        <v>38</v>
      </c>
      <c r="B1" s="189" t="s">
        <v>4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7" t="s">
        <v>24</v>
      </c>
      <c r="C2" s="78"/>
      <c r="D2" s="79" t="s">
        <v>49</v>
      </c>
      <c r="E2" s="198" t="s">
        <v>50</v>
      </c>
      <c r="F2" s="199"/>
      <c r="G2" s="199"/>
      <c r="H2" s="199"/>
      <c r="I2" s="199"/>
      <c r="J2" s="200"/>
      <c r="O2" s="1"/>
    </row>
    <row r="3" spans="1:15" ht="27.2" customHeight="1" x14ac:dyDescent="0.2">
      <c r="A3" s="2"/>
      <c r="B3" s="80" t="s">
        <v>47</v>
      </c>
      <c r="C3" s="78"/>
      <c r="D3" s="81" t="s">
        <v>45</v>
      </c>
      <c r="E3" s="201" t="s">
        <v>46</v>
      </c>
      <c r="F3" s="202"/>
      <c r="G3" s="202"/>
      <c r="H3" s="202"/>
      <c r="I3" s="202"/>
      <c r="J3" s="203"/>
    </row>
    <row r="4" spans="1:15" ht="23.45" customHeight="1" x14ac:dyDescent="0.2">
      <c r="A4" s="76">
        <v>16122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23</v>
      </c>
      <c r="D5" s="218"/>
      <c r="E5" s="219"/>
      <c r="F5" s="219"/>
      <c r="G5" s="219"/>
      <c r="H5" s="18" t="s">
        <v>42</v>
      </c>
      <c r="I5" s="22"/>
      <c r="J5" s="8"/>
    </row>
    <row r="6" spans="1:15" ht="15.95" customHeight="1" x14ac:dyDescent="0.2">
      <c r="A6" s="2"/>
      <c r="B6" s="28"/>
      <c r="C6" s="55"/>
      <c r="D6" s="220"/>
      <c r="E6" s="221"/>
      <c r="F6" s="221"/>
      <c r="G6" s="221"/>
      <c r="H6" s="18" t="s">
        <v>36</v>
      </c>
      <c r="I6" s="22"/>
      <c r="J6" s="8"/>
    </row>
    <row r="7" spans="1:15" ht="15.9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9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9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5"/>
      <c r="E11" s="206"/>
      <c r="F11" s="206"/>
      <c r="G11" s="206"/>
      <c r="H11" s="18" t="s">
        <v>42</v>
      </c>
      <c r="I11" s="22"/>
      <c r="J11" s="8"/>
    </row>
    <row r="12" spans="1:15" ht="15.95" customHeight="1" x14ac:dyDescent="0.2">
      <c r="A12" s="2"/>
      <c r="B12" s="28"/>
      <c r="C12" s="55"/>
      <c r="D12" s="211"/>
      <c r="E12" s="212"/>
      <c r="F12" s="212"/>
      <c r="G12" s="212"/>
      <c r="H12" s="18" t="s">
        <v>36</v>
      </c>
      <c r="I12" s="183"/>
      <c r="J12" s="8"/>
    </row>
    <row r="13" spans="1:15" ht="15.95" customHeight="1" x14ac:dyDescent="0.2">
      <c r="A13" s="2"/>
      <c r="B13" s="29"/>
      <c r="C13" s="56"/>
      <c r="D13" s="184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4"/>
      <c r="F15" s="204"/>
      <c r="G15" s="207"/>
      <c r="H15" s="207"/>
      <c r="I15" s="207" t="s">
        <v>31</v>
      </c>
      <c r="J15" s="208"/>
    </row>
    <row r="16" spans="1:15" ht="23.45" customHeight="1" x14ac:dyDescent="0.2">
      <c r="A16" s="141" t="s">
        <v>26</v>
      </c>
      <c r="B16" s="38" t="s">
        <v>26</v>
      </c>
      <c r="C16" s="62"/>
      <c r="D16" s="63"/>
      <c r="E16" s="195"/>
      <c r="F16" s="196"/>
      <c r="G16" s="195"/>
      <c r="H16" s="196"/>
      <c r="I16" s="195">
        <f>I49+I50+I51+I52+I58</f>
        <v>0</v>
      </c>
      <c r="J16" s="197"/>
    </row>
    <row r="17" spans="1:10" ht="23.45" customHeight="1" x14ac:dyDescent="0.2">
      <c r="A17" s="141" t="s">
        <v>27</v>
      </c>
      <c r="B17" s="38" t="s">
        <v>27</v>
      </c>
      <c r="C17" s="62"/>
      <c r="D17" s="63"/>
      <c r="E17" s="195"/>
      <c r="F17" s="196"/>
      <c r="G17" s="195"/>
      <c r="H17" s="196"/>
      <c r="I17" s="195">
        <f>I53+I54+I55+I56+I57</f>
        <v>0</v>
      </c>
      <c r="J17" s="197"/>
    </row>
    <row r="18" spans="1:10" ht="23.45" customHeight="1" x14ac:dyDescent="0.2">
      <c r="A18" s="141" t="s">
        <v>28</v>
      </c>
      <c r="B18" s="38" t="s">
        <v>28</v>
      </c>
      <c r="C18" s="62"/>
      <c r="D18" s="63"/>
      <c r="E18" s="195"/>
      <c r="F18" s="196"/>
      <c r="G18" s="195"/>
      <c r="H18" s="196"/>
      <c r="I18" s="195">
        <v>0</v>
      </c>
      <c r="J18" s="197"/>
    </row>
    <row r="19" spans="1:10" ht="23.45" customHeight="1" x14ac:dyDescent="0.2">
      <c r="A19" s="141" t="s">
        <v>78</v>
      </c>
      <c r="B19" s="38" t="s">
        <v>29</v>
      </c>
      <c r="C19" s="62"/>
      <c r="D19" s="63"/>
      <c r="E19" s="195"/>
      <c r="F19" s="196"/>
      <c r="G19" s="195"/>
      <c r="H19" s="196"/>
      <c r="I19" s="195">
        <v>0</v>
      </c>
      <c r="J19" s="197"/>
    </row>
    <row r="20" spans="1:10" ht="23.45" customHeight="1" x14ac:dyDescent="0.2">
      <c r="A20" s="141" t="s">
        <v>77</v>
      </c>
      <c r="B20" s="38" t="s">
        <v>30</v>
      </c>
      <c r="C20" s="62"/>
      <c r="D20" s="63"/>
      <c r="E20" s="195"/>
      <c r="F20" s="196"/>
      <c r="G20" s="195"/>
      <c r="H20" s="196"/>
      <c r="I20" s="195">
        <f>I59</f>
        <v>0</v>
      </c>
      <c r="J20" s="197"/>
    </row>
    <row r="21" spans="1:10" ht="23.45" customHeight="1" x14ac:dyDescent="0.2">
      <c r="A21" s="2"/>
      <c r="B21" s="48" t="s">
        <v>31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4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227">
        <v>0</v>
      </c>
      <c r="H23" s="228"/>
      <c r="I23" s="228"/>
      <c r="J23" s="40" t="str">
        <f t="shared" ref="J23:J28" si="0">Mena</f>
        <v>CZK</v>
      </c>
    </row>
    <row r="24" spans="1:10" ht="23.4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225">
        <v>0</v>
      </c>
      <c r="H24" s="226"/>
      <c r="I24" s="226"/>
      <c r="J24" s="40" t="str">
        <f t="shared" si="0"/>
        <v>CZK</v>
      </c>
    </row>
    <row r="25" spans="1:10" ht="23.4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7">
        <f>I21</f>
        <v>0</v>
      </c>
      <c r="H25" s="228"/>
      <c r="I25" s="228"/>
      <c r="J25" s="40" t="str">
        <f t="shared" si="0"/>
        <v>CZK</v>
      </c>
    </row>
    <row r="26" spans="1:10" ht="23.4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2">
        <v>155765.43</v>
      </c>
      <c r="H26" s="193"/>
      <c r="I26" s="193"/>
      <c r="J26" s="37" t="str">
        <f t="shared" si="0"/>
        <v>CZK</v>
      </c>
    </row>
    <row r="27" spans="1:10" ht="23.45" customHeight="1" thickBot="1" x14ac:dyDescent="0.25">
      <c r="A27" s="2"/>
      <c r="B27" s="31" t="s">
        <v>5</v>
      </c>
      <c r="C27" s="70"/>
      <c r="D27" s="71"/>
      <c r="E27" s="70"/>
      <c r="F27" s="16"/>
      <c r="G27" s="194">
        <v>0</v>
      </c>
      <c r="H27" s="194"/>
      <c r="I27" s="194"/>
      <c r="J27" s="41" t="str">
        <f t="shared" si="0"/>
        <v>CZK</v>
      </c>
    </row>
    <row r="28" spans="1:10" ht="27.75" customHeight="1" thickBot="1" x14ac:dyDescent="0.25">
      <c r="A28" s="2"/>
      <c r="B28" s="114" t="s">
        <v>25</v>
      </c>
      <c r="C28" s="115"/>
      <c r="D28" s="115"/>
      <c r="E28" s="116"/>
      <c r="F28" s="117"/>
      <c r="G28" s="230">
        <f>ZakladDPHZakl</f>
        <v>0</v>
      </c>
      <c r="H28" s="231"/>
      <c r="I28" s="231"/>
      <c r="J28" s="118" t="str">
        <f t="shared" si="0"/>
        <v>CZK</v>
      </c>
    </row>
    <row r="29" spans="1:10" ht="27.75" hidden="1" customHeight="1" thickBot="1" x14ac:dyDescent="0.25">
      <c r="A29" s="2"/>
      <c r="B29" s="114" t="s">
        <v>37</v>
      </c>
      <c r="C29" s="119"/>
      <c r="D29" s="119"/>
      <c r="E29" s="119"/>
      <c r="F29" s="120"/>
      <c r="G29" s="230">
        <v>897505.58</v>
      </c>
      <c r="H29" s="230"/>
      <c r="I29" s="230"/>
      <c r="J29" s="121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.2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5" t="s">
        <v>1</v>
      </c>
      <c r="J38" s="96" t="s">
        <v>0</v>
      </c>
    </row>
    <row r="39" spans="1:10" ht="25.5" hidden="1" customHeight="1" x14ac:dyDescent="0.2">
      <c r="A39" s="86">
        <v>1</v>
      </c>
      <c r="B39" s="97" t="s">
        <v>51</v>
      </c>
      <c r="C39" s="236"/>
      <c r="D39" s="236"/>
      <c r="E39" s="236"/>
      <c r="F39" s="98">
        <v>0</v>
      </c>
      <c r="G39" s="99">
        <v>741740.15</v>
      </c>
      <c r="H39" s="100"/>
      <c r="I39" s="101">
        <v>741740.15</v>
      </c>
      <c r="J39" s="102">
        <f>IF(_xlfn.SINGLE(CenaCelkemVypocet)=0,"",I39/_xlfn.SINGLE(CenaCelkemVypocet)*100)</f>
        <v>100</v>
      </c>
    </row>
    <row r="40" spans="1:10" ht="25.5" hidden="1" customHeight="1" x14ac:dyDescent="0.2">
      <c r="A40" s="86">
        <v>2</v>
      </c>
      <c r="B40" s="103" t="s">
        <v>45</v>
      </c>
      <c r="C40" s="237" t="s">
        <v>46</v>
      </c>
      <c r="D40" s="237"/>
      <c r="E40" s="237"/>
      <c r="F40" s="104">
        <v>0</v>
      </c>
      <c r="G40" s="105">
        <v>741740.15</v>
      </c>
      <c r="H40" s="105"/>
      <c r="I40" s="106">
        <v>741740.15</v>
      </c>
      <c r="J40" s="107">
        <f>IF(_xlfn.SINGLE(CenaCelkemVypocet)=0,"",I40/_xlfn.SINGLE(CenaCelkemVypocet)*100)</f>
        <v>100</v>
      </c>
    </row>
    <row r="41" spans="1:10" ht="25.5" hidden="1" customHeight="1" x14ac:dyDescent="0.2">
      <c r="A41" s="86">
        <v>3</v>
      </c>
      <c r="B41" s="108" t="s">
        <v>43</v>
      </c>
      <c r="C41" s="236" t="s">
        <v>44</v>
      </c>
      <c r="D41" s="236"/>
      <c r="E41" s="236"/>
      <c r="F41" s="109">
        <v>0</v>
      </c>
      <c r="G41" s="100">
        <v>741740.15</v>
      </c>
      <c r="H41" s="100"/>
      <c r="I41" s="101">
        <v>741740.15</v>
      </c>
      <c r="J41" s="102">
        <f>IF(_xlfn.SINGLE(CenaCelkemVypocet)=0,"",I41/_xlfn.SINGLE(CenaCelkemVypocet)*100)</f>
        <v>100</v>
      </c>
    </row>
    <row r="42" spans="1:10" ht="25.5" hidden="1" customHeight="1" x14ac:dyDescent="0.2">
      <c r="A42" s="86"/>
      <c r="B42" s="238" t="s">
        <v>52</v>
      </c>
      <c r="C42" s="239"/>
      <c r="D42" s="239"/>
      <c r="E42" s="239"/>
      <c r="F42" s="110">
        <f>SUMIF(A39:A41,"=1",F39:F41)</f>
        <v>0</v>
      </c>
      <c r="G42" s="111">
        <f>SUMIF(A39:A41,"=1",G39:G41)</f>
        <v>741740.15</v>
      </c>
      <c r="H42" s="111">
        <f>SUMIF(A39:A41,"=1",H39:H41)</f>
        <v>0</v>
      </c>
      <c r="I42" s="112">
        <f>SUMIF(A39:A41,"=1",I39:I41)</f>
        <v>741740.15</v>
      </c>
      <c r="J42" s="113">
        <f>SUMIF(A39:A41,"=1",J39:J41)</f>
        <v>100</v>
      </c>
    </row>
    <row r="46" spans="1:10" ht="15.75" x14ac:dyDescent="0.25">
      <c r="B46" s="122" t="s">
        <v>54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55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56</v>
      </c>
      <c r="C49" s="240" t="s">
        <v>57</v>
      </c>
      <c r="D49" s="241"/>
      <c r="E49" s="241"/>
      <c r="F49" s="139" t="s">
        <v>26</v>
      </c>
      <c r="G49" s="131"/>
      <c r="H49" s="131"/>
      <c r="I49" s="131">
        <f>'O-01 R-01 Pol'!G8</f>
        <v>0</v>
      </c>
      <c r="J49" s="136" t="str">
        <f>IF(I60=0,"",I49/I60*100)</f>
        <v/>
      </c>
    </row>
    <row r="50" spans="1:10" ht="36.75" customHeight="1" x14ac:dyDescent="0.2">
      <c r="A50" s="125"/>
      <c r="B50" s="130" t="s">
        <v>58</v>
      </c>
      <c r="C50" s="240" t="s">
        <v>59</v>
      </c>
      <c r="D50" s="241"/>
      <c r="E50" s="241"/>
      <c r="F50" s="139" t="s">
        <v>26</v>
      </c>
      <c r="G50" s="131"/>
      <c r="H50" s="131"/>
      <c r="I50" s="131">
        <f>'O-01 R-01 Pol'!G15</f>
        <v>0</v>
      </c>
      <c r="J50" s="136" t="str">
        <f>IF(I60=0,"",I50/I60*100)</f>
        <v/>
      </c>
    </row>
    <row r="51" spans="1:10" ht="36.75" customHeight="1" x14ac:dyDescent="0.2">
      <c r="A51" s="125"/>
      <c r="B51" s="130" t="s">
        <v>60</v>
      </c>
      <c r="C51" s="240" t="s">
        <v>61</v>
      </c>
      <c r="D51" s="241"/>
      <c r="E51" s="241"/>
      <c r="F51" s="139" t="s">
        <v>26</v>
      </c>
      <c r="G51" s="131"/>
      <c r="H51" s="131"/>
      <c r="I51" s="131">
        <f>'O-01 R-01 Pol'!G22</f>
        <v>0</v>
      </c>
      <c r="J51" s="136" t="str">
        <f>IF(I60=0,"",I51/I60*100)</f>
        <v/>
      </c>
    </row>
    <row r="52" spans="1:10" ht="36.75" customHeight="1" x14ac:dyDescent="0.2">
      <c r="A52" s="125"/>
      <c r="B52" s="130" t="s">
        <v>62</v>
      </c>
      <c r="C52" s="240" t="s">
        <v>63</v>
      </c>
      <c r="D52" s="241"/>
      <c r="E52" s="241"/>
      <c r="F52" s="139" t="s">
        <v>26</v>
      </c>
      <c r="G52" s="131"/>
      <c r="H52" s="131"/>
      <c r="I52" s="131">
        <f>'O-01 R-01 Pol'!G25</f>
        <v>0</v>
      </c>
      <c r="J52" s="136" t="str">
        <f>IF(I60=0,"",I52/I60*100)</f>
        <v/>
      </c>
    </row>
    <row r="53" spans="1:10" ht="36.75" customHeight="1" x14ac:dyDescent="0.2">
      <c r="A53" s="125"/>
      <c r="B53" s="130" t="s">
        <v>64</v>
      </c>
      <c r="C53" s="240" t="s">
        <v>65</v>
      </c>
      <c r="D53" s="241"/>
      <c r="E53" s="241"/>
      <c r="F53" s="139" t="s">
        <v>27</v>
      </c>
      <c r="G53" s="131"/>
      <c r="H53" s="131"/>
      <c r="I53" s="131">
        <f>'O-01 R-01 Pol'!G27</f>
        <v>0</v>
      </c>
      <c r="J53" s="136" t="str">
        <f>IF(I60=0,"",I53/I60*100)</f>
        <v/>
      </c>
    </row>
    <row r="54" spans="1:10" ht="36.75" customHeight="1" x14ac:dyDescent="0.2">
      <c r="A54" s="125"/>
      <c r="B54" s="130" t="s">
        <v>66</v>
      </c>
      <c r="C54" s="240" t="s">
        <v>67</v>
      </c>
      <c r="D54" s="241"/>
      <c r="E54" s="241"/>
      <c r="F54" s="139" t="s">
        <v>27</v>
      </c>
      <c r="G54" s="131"/>
      <c r="H54" s="131"/>
      <c r="I54" s="131">
        <f>'O-01 R-01 Pol'!G51</f>
        <v>0</v>
      </c>
      <c r="J54" s="136" t="str">
        <f>IF(I60=0,"",I54/I60*100)</f>
        <v/>
      </c>
    </row>
    <row r="55" spans="1:10" ht="36.75" customHeight="1" x14ac:dyDescent="0.2">
      <c r="A55" s="125"/>
      <c r="B55" s="130" t="s">
        <v>68</v>
      </c>
      <c r="C55" s="240" t="s">
        <v>69</v>
      </c>
      <c r="D55" s="241"/>
      <c r="E55" s="241"/>
      <c r="F55" s="139" t="s">
        <v>27</v>
      </c>
      <c r="G55" s="131"/>
      <c r="H55" s="131"/>
      <c r="I55" s="131">
        <f>'O-01 R-01 Pol'!G74</f>
        <v>0</v>
      </c>
      <c r="J55" s="136" t="str">
        <f>IF(I60=0,"",I55/I60*100)</f>
        <v/>
      </c>
    </row>
    <row r="56" spans="1:10" ht="36.75" customHeight="1" x14ac:dyDescent="0.2">
      <c r="A56" s="125"/>
      <c r="B56" s="130" t="s">
        <v>70</v>
      </c>
      <c r="C56" s="240" t="s">
        <v>71</v>
      </c>
      <c r="D56" s="241"/>
      <c r="E56" s="241"/>
      <c r="F56" s="139" t="s">
        <v>27</v>
      </c>
      <c r="G56" s="131"/>
      <c r="H56" s="131"/>
      <c r="I56" s="131">
        <f>'O-01 R-01 Pol'!G89</f>
        <v>0</v>
      </c>
      <c r="J56" s="136" t="str">
        <f>IF(I60=0,"",I56/I60*100)</f>
        <v/>
      </c>
    </row>
    <row r="57" spans="1:10" ht="36.75" customHeight="1" x14ac:dyDescent="0.2">
      <c r="A57" s="125"/>
      <c r="B57" s="130" t="s">
        <v>72</v>
      </c>
      <c r="C57" s="240" t="s">
        <v>73</v>
      </c>
      <c r="D57" s="241"/>
      <c r="E57" s="241"/>
      <c r="F57" s="139" t="s">
        <v>27</v>
      </c>
      <c r="G57" s="131"/>
      <c r="H57" s="131"/>
      <c r="I57" s="131">
        <f>'O-01 R-01 Pol'!G94</f>
        <v>0</v>
      </c>
      <c r="J57" s="136" t="str">
        <f>IF(I60=0,"",I57/I60*100)</f>
        <v/>
      </c>
    </row>
    <row r="58" spans="1:10" ht="36.75" customHeight="1" x14ac:dyDescent="0.2">
      <c r="A58" s="125"/>
      <c r="B58" s="130" t="s">
        <v>74</v>
      </c>
      <c r="C58" s="240" t="s">
        <v>75</v>
      </c>
      <c r="D58" s="241"/>
      <c r="E58" s="241"/>
      <c r="F58" s="139" t="s">
        <v>76</v>
      </c>
      <c r="G58" s="131"/>
      <c r="H58" s="131"/>
      <c r="I58" s="131">
        <f>'O-01 R-01 Pol'!G97</f>
        <v>0</v>
      </c>
      <c r="J58" s="136" t="str">
        <f>IF(I60=0,"",I58/I60*100)</f>
        <v/>
      </c>
    </row>
    <row r="59" spans="1:10" ht="36.75" customHeight="1" x14ac:dyDescent="0.2">
      <c r="A59" s="125"/>
      <c r="B59" s="130" t="s">
        <v>77</v>
      </c>
      <c r="C59" s="240" t="s">
        <v>30</v>
      </c>
      <c r="D59" s="241"/>
      <c r="E59" s="241"/>
      <c r="F59" s="139" t="s">
        <v>77</v>
      </c>
      <c r="G59" s="131"/>
      <c r="H59" s="131"/>
      <c r="I59" s="131">
        <f>'O-01 R-01 Pol'!G108</f>
        <v>0</v>
      </c>
      <c r="J59" s="136" t="str">
        <f>IF(I60=0,"",I59/I60*100)</f>
        <v/>
      </c>
    </row>
    <row r="60" spans="1:10" ht="25.5" customHeight="1" x14ac:dyDescent="0.2">
      <c r="A60" s="126"/>
      <c r="B60" s="132" t="s">
        <v>1</v>
      </c>
      <c r="C60" s="133"/>
      <c r="D60" s="134"/>
      <c r="E60" s="134"/>
      <c r="F60" s="140"/>
      <c r="G60" s="135"/>
      <c r="H60" s="135"/>
      <c r="I60" s="135">
        <f>SUM(I49:I59)</f>
        <v>0</v>
      </c>
      <c r="J60" s="137">
        <f>SUM(J49:J59)</f>
        <v>0</v>
      </c>
    </row>
    <row r="61" spans="1:10" x14ac:dyDescent="0.2">
      <c r="F61" s="85"/>
      <c r="G61" s="85"/>
      <c r="H61" s="85"/>
      <c r="I61" s="85"/>
      <c r="J61" s="138"/>
    </row>
    <row r="62" spans="1:10" x14ac:dyDescent="0.2">
      <c r="F62" s="85"/>
      <c r="G62" s="85"/>
      <c r="H62" s="85"/>
      <c r="I62" s="85"/>
      <c r="J62" s="138"/>
    </row>
    <row r="63" spans="1:10" x14ac:dyDescent="0.2">
      <c r="F63" s="85"/>
      <c r="G63" s="85"/>
      <c r="H63" s="85"/>
      <c r="I63" s="85"/>
      <c r="J63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7109375" style="123" customWidth="1"/>
    <col min="3" max="3" width="38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9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79</v>
      </c>
    </row>
    <row r="2" spans="1:60" ht="25.15" customHeight="1" x14ac:dyDescent="0.2">
      <c r="A2" s="142" t="s">
        <v>8</v>
      </c>
      <c r="B2" s="49" t="s">
        <v>49</v>
      </c>
      <c r="C2" s="247" t="s">
        <v>50</v>
      </c>
      <c r="D2" s="248"/>
      <c r="E2" s="248"/>
      <c r="F2" s="248"/>
      <c r="G2" s="249"/>
      <c r="AG2" t="s">
        <v>80</v>
      </c>
    </row>
    <row r="3" spans="1:60" ht="25.15" customHeight="1" x14ac:dyDescent="0.2">
      <c r="A3" s="142" t="s">
        <v>9</v>
      </c>
      <c r="B3" s="49" t="s">
        <v>45</v>
      </c>
      <c r="C3" s="247" t="s">
        <v>46</v>
      </c>
      <c r="D3" s="248"/>
      <c r="E3" s="248"/>
      <c r="F3" s="248"/>
      <c r="G3" s="249"/>
      <c r="AC3" s="123" t="s">
        <v>80</v>
      </c>
      <c r="AG3" t="s">
        <v>81</v>
      </c>
    </row>
    <row r="4" spans="1:60" ht="25.15" customHeight="1" x14ac:dyDescent="0.2">
      <c r="A4" s="143" t="s">
        <v>10</v>
      </c>
      <c r="B4" s="144" t="s">
        <v>43</v>
      </c>
      <c r="C4" s="250" t="s">
        <v>44</v>
      </c>
      <c r="D4" s="251"/>
      <c r="E4" s="251"/>
      <c r="F4" s="251"/>
      <c r="G4" s="252"/>
      <c r="AG4" t="s">
        <v>82</v>
      </c>
    </row>
    <row r="5" spans="1:60" x14ac:dyDescent="0.2">
      <c r="D5" s="10"/>
    </row>
    <row r="6" spans="1:60" ht="38.25" x14ac:dyDescent="0.2">
      <c r="A6" s="146" t="s">
        <v>83</v>
      </c>
      <c r="B6" s="148" t="s">
        <v>84</v>
      </c>
      <c r="C6" s="148" t="s">
        <v>85</v>
      </c>
      <c r="D6" s="147" t="s">
        <v>86</v>
      </c>
      <c r="E6" s="146" t="s">
        <v>87</v>
      </c>
      <c r="F6" s="145" t="s">
        <v>88</v>
      </c>
      <c r="G6" s="146" t="s">
        <v>31</v>
      </c>
      <c r="H6" s="149" t="s">
        <v>32</v>
      </c>
      <c r="I6" s="149" t="s">
        <v>89</v>
      </c>
      <c r="J6" s="149" t="s">
        <v>33</v>
      </c>
      <c r="K6" s="149" t="s">
        <v>90</v>
      </c>
      <c r="L6" s="149" t="s">
        <v>91</v>
      </c>
      <c r="M6" s="149" t="s">
        <v>92</v>
      </c>
      <c r="N6" s="149" t="s">
        <v>93</v>
      </c>
      <c r="O6" s="149" t="s">
        <v>94</v>
      </c>
      <c r="P6" s="149" t="s">
        <v>95</v>
      </c>
      <c r="Q6" s="149" t="s">
        <v>96</v>
      </c>
      <c r="R6" s="149" t="s">
        <v>97</v>
      </c>
      <c r="S6" s="149" t="s">
        <v>98</v>
      </c>
      <c r="T6" s="149" t="s">
        <v>99</v>
      </c>
      <c r="U6" s="149" t="s">
        <v>100</v>
      </c>
      <c r="V6" s="149" t="s">
        <v>101</v>
      </c>
      <c r="W6" s="149" t="s">
        <v>102</v>
      </c>
      <c r="X6" s="149" t="s">
        <v>103</v>
      </c>
      <c r="Y6" s="149" t="s">
        <v>104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59" t="s">
        <v>105</v>
      </c>
      <c r="B8" s="160" t="s">
        <v>56</v>
      </c>
      <c r="C8" s="177" t="s">
        <v>57</v>
      </c>
      <c r="D8" s="161"/>
      <c r="E8" s="162"/>
      <c r="F8" s="163"/>
      <c r="G8" s="163">
        <f>SUM(G9:G14)</f>
        <v>0</v>
      </c>
      <c r="H8" s="163"/>
      <c r="I8" s="163">
        <v>2962.47</v>
      </c>
      <c r="J8" s="163"/>
      <c r="K8" s="163">
        <v>16031.54</v>
      </c>
      <c r="L8" s="163"/>
      <c r="M8" s="163"/>
      <c r="N8" s="162"/>
      <c r="O8" s="162"/>
      <c r="P8" s="162"/>
      <c r="Q8" s="162"/>
      <c r="R8" s="163"/>
      <c r="S8" s="163"/>
      <c r="T8" s="163"/>
      <c r="U8" s="163"/>
      <c r="V8" s="164"/>
      <c r="W8" s="158"/>
      <c r="X8" s="158"/>
      <c r="Y8" s="158"/>
      <c r="AG8" t="s">
        <v>106</v>
      </c>
    </row>
    <row r="9" spans="1:60" x14ac:dyDescent="0.2">
      <c r="A9" s="165">
        <v>1</v>
      </c>
      <c r="B9" s="166" t="s">
        <v>107</v>
      </c>
      <c r="C9" s="178" t="s">
        <v>108</v>
      </c>
      <c r="D9" s="167" t="s">
        <v>109</v>
      </c>
      <c r="E9" s="169">
        <v>7</v>
      </c>
      <c r="F9" s="186"/>
      <c r="G9" s="169">
        <f>E9*F9</f>
        <v>0</v>
      </c>
      <c r="H9" s="169">
        <v>103.19</v>
      </c>
      <c r="I9" s="169">
        <v>722.32999999999993</v>
      </c>
      <c r="J9" s="169">
        <v>1764.81</v>
      </c>
      <c r="K9" s="169">
        <v>12353.67</v>
      </c>
      <c r="L9" s="169">
        <v>21</v>
      </c>
      <c r="M9" s="169">
        <v>15821.96</v>
      </c>
      <c r="N9" s="168">
        <v>8.7059999999999998E-2</v>
      </c>
      <c r="O9" s="168">
        <v>0.60941999999999996</v>
      </c>
      <c r="P9" s="168">
        <v>0</v>
      </c>
      <c r="Q9" s="168">
        <v>0</v>
      </c>
      <c r="R9" s="169"/>
      <c r="S9" s="169" t="s">
        <v>110</v>
      </c>
      <c r="T9" s="169" t="s">
        <v>110</v>
      </c>
      <c r="U9" s="169">
        <v>2.94</v>
      </c>
      <c r="V9" s="170">
        <v>20.58</v>
      </c>
      <c r="W9" s="156"/>
      <c r="X9" s="156" t="s">
        <v>111</v>
      </c>
      <c r="Y9" s="156" t="s">
        <v>112</v>
      </c>
      <c r="Z9" s="150"/>
      <c r="AA9" s="150"/>
      <c r="AB9" s="150"/>
      <c r="AC9" s="150"/>
      <c r="AD9" s="150"/>
      <c r="AE9" s="150"/>
      <c r="AF9" s="150"/>
      <c r="AG9" s="150" t="s">
        <v>113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3"/>
      <c r="B10" s="154"/>
      <c r="C10" s="179" t="s">
        <v>114</v>
      </c>
      <c r="D10" s="157"/>
      <c r="E10" s="185">
        <v>7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50"/>
      <c r="AA10" s="150"/>
      <c r="AB10" s="150"/>
      <c r="AC10" s="150"/>
      <c r="AD10" s="150"/>
      <c r="AE10" s="150"/>
      <c r="AF10" s="150"/>
      <c r="AG10" s="150" t="s">
        <v>115</v>
      </c>
      <c r="AH10" s="150">
        <v>5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x14ac:dyDescent="0.2">
      <c r="A11" s="165">
        <v>2</v>
      </c>
      <c r="B11" s="166" t="s">
        <v>116</v>
      </c>
      <c r="C11" s="178" t="s">
        <v>117</v>
      </c>
      <c r="D11" s="167" t="s">
        <v>109</v>
      </c>
      <c r="E11" s="169">
        <v>7</v>
      </c>
      <c r="F11" s="186"/>
      <c r="G11" s="169">
        <f>E11*F11</f>
        <v>0</v>
      </c>
      <c r="H11" s="169">
        <v>320.02</v>
      </c>
      <c r="I11" s="169">
        <v>2240.14</v>
      </c>
      <c r="J11" s="169">
        <v>233.98</v>
      </c>
      <c r="K11" s="169">
        <v>1637.86</v>
      </c>
      <c r="L11" s="169">
        <v>21</v>
      </c>
      <c r="M11" s="169">
        <v>4692.38</v>
      </c>
      <c r="N11" s="168">
        <v>9.5E-4</v>
      </c>
      <c r="O11" s="168">
        <v>6.6499999999999997E-3</v>
      </c>
      <c r="P11" s="168">
        <v>0</v>
      </c>
      <c r="Q11" s="168">
        <v>0</v>
      </c>
      <c r="R11" s="169"/>
      <c r="S11" s="169" t="s">
        <v>110</v>
      </c>
      <c r="T11" s="169" t="s">
        <v>110</v>
      </c>
      <c r="U11" s="169">
        <v>0.43370999999999998</v>
      </c>
      <c r="V11" s="170">
        <v>3.0359699999999998</v>
      </c>
      <c r="W11" s="156"/>
      <c r="X11" s="156" t="s">
        <v>111</v>
      </c>
      <c r="Y11" s="156" t="s">
        <v>112</v>
      </c>
      <c r="Z11" s="150"/>
      <c r="AA11" s="150"/>
      <c r="AB11" s="150"/>
      <c r="AC11" s="150"/>
      <c r="AD11" s="150"/>
      <c r="AE11" s="150"/>
      <c r="AF11" s="150"/>
      <c r="AG11" s="150" t="s">
        <v>113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3"/>
      <c r="B12" s="154"/>
      <c r="C12" s="179" t="s">
        <v>118</v>
      </c>
      <c r="D12" s="157"/>
      <c r="E12" s="185">
        <v>7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50"/>
      <c r="AA12" s="150"/>
      <c r="AB12" s="150"/>
      <c r="AC12" s="150"/>
      <c r="AD12" s="150"/>
      <c r="AE12" s="150"/>
      <c r="AF12" s="150"/>
      <c r="AG12" s="150" t="s">
        <v>115</v>
      </c>
      <c r="AH12" s="150">
        <v>5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x14ac:dyDescent="0.2">
      <c r="A13" s="171">
        <v>3</v>
      </c>
      <c r="B13" s="172" t="s">
        <v>119</v>
      </c>
      <c r="C13" s="180" t="s">
        <v>120</v>
      </c>
      <c r="D13" s="173" t="s">
        <v>121</v>
      </c>
      <c r="E13" s="175">
        <v>1</v>
      </c>
      <c r="F13" s="187"/>
      <c r="G13" s="169">
        <f>E13*F13</f>
        <v>0</v>
      </c>
      <c r="H13" s="175">
        <v>0</v>
      </c>
      <c r="I13" s="175">
        <v>0</v>
      </c>
      <c r="J13" s="175">
        <v>1480</v>
      </c>
      <c r="K13" s="175">
        <v>1480</v>
      </c>
      <c r="L13" s="175">
        <v>21</v>
      </c>
      <c r="M13" s="175">
        <v>1790.8</v>
      </c>
      <c r="N13" s="174">
        <v>0</v>
      </c>
      <c r="O13" s="174">
        <v>0</v>
      </c>
      <c r="P13" s="174">
        <v>0</v>
      </c>
      <c r="Q13" s="174">
        <v>0</v>
      </c>
      <c r="R13" s="175"/>
      <c r="S13" s="175" t="s">
        <v>122</v>
      </c>
      <c r="T13" s="175" t="s">
        <v>123</v>
      </c>
      <c r="U13" s="175">
        <v>0</v>
      </c>
      <c r="V13" s="176">
        <v>0</v>
      </c>
      <c r="W13" s="156"/>
      <c r="X13" s="156" t="s">
        <v>111</v>
      </c>
      <c r="Y13" s="156" t="s">
        <v>112</v>
      </c>
      <c r="Z13" s="150"/>
      <c r="AA13" s="150"/>
      <c r="AB13" s="150"/>
      <c r="AC13" s="150"/>
      <c r="AD13" s="150"/>
      <c r="AE13" s="150"/>
      <c r="AF13" s="150"/>
      <c r="AG13" s="150" t="s">
        <v>113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71">
        <v>4</v>
      </c>
      <c r="B14" s="172" t="s">
        <v>124</v>
      </c>
      <c r="C14" s="180" t="s">
        <v>125</v>
      </c>
      <c r="D14" s="173" t="s">
        <v>126</v>
      </c>
      <c r="E14" s="175">
        <v>0.61607000000000001</v>
      </c>
      <c r="F14" s="187"/>
      <c r="G14" s="169">
        <f>E14*F14</f>
        <v>0</v>
      </c>
      <c r="H14" s="175">
        <v>0</v>
      </c>
      <c r="I14" s="175">
        <v>0</v>
      </c>
      <c r="J14" s="175">
        <v>909</v>
      </c>
      <c r="K14" s="175">
        <v>560.00762999999995</v>
      </c>
      <c r="L14" s="175">
        <v>21</v>
      </c>
      <c r="M14" s="175">
        <v>677.61209999999994</v>
      </c>
      <c r="N14" s="174">
        <v>0</v>
      </c>
      <c r="O14" s="174">
        <v>0</v>
      </c>
      <c r="P14" s="174">
        <v>0</v>
      </c>
      <c r="Q14" s="174">
        <v>0</v>
      </c>
      <c r="R14" s="175"/>
      <c r="S14" s="175" t="s">
        <v>110</v>
      </c>
      <c r="T14" s="175" t="s">
        <v>110</v>
      </c>
      <c r="U14" s="175">
        <v>1.8919999999999999</v>
      </c>
      <c r="V14" s="176">
        <v>1.1656044399999999</v>
      </c>
      <c r="W14" s="156"/>
      <c r="X14" s="156" t="s">
        <v>127</v>
      </c>
      <c r="Y14" s="156" t="s">
        <v>112</v>
      </c>
      <c r="Z14" s="150"/>
      <c r="AA14" s="150"/>
      <c r="AB14" s="150"/>
      <c r="AC14" s="150"/>
      <c r="AD14" s="150"/>
      <c r="AE14" s="150"/>
      <c r="AF14" s="150"/>
      <c r="AG14" s="150" t="s">
        <v>128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59" t="s">
        <v>105</v>
      </c>
      <c r="B15" s="160" t="s">
        <v>58</v>
      </c>
      <c r="C15" s="177" t="s">
        <v>59</v>
      </c>
      <c r="D15" s="161"/>
      <c r="E15" s="163"/>
      <c r="F15" s="163"/>
      <c r="G15" s="163">
        <f>SUM(G16:G20)</f>
        <v>0</v>
      </c>
      <c r="H15" s="163"/>
      <c r="I15" s="163">
        <v>16425.349999999999</v>
      </c>
      <c r="J15" s="163"/>
      <c r="K15" s="163">
        <v>32648.65</v>
      </c>
      <c r="L15" s="163"/>
      <c r="M15" s="163"/>
      <c r="N15" s="162"/>
      <c r="O15" s="162"/>
      <c r="P15" s="162"/>
      <c r="Q15" s="162"/>
      <c r="R15" s="163"/>
      <c r="S15" s="163"/>
      <c r="T15" s="163"/>
      <c r="U15" s="163"/>
      <c r="V15" s="164"/>
      <c r="W15" s="158"/>
      <c r="X15" s="158"/>
      <c r="Y15" s="158"/>
      <c r="AG15" t="s">
        <v>106</v>
      </c>
    </row>
    <row r="16" spans="1:60" x14ac:dyDescent="0.2">
      <c r="A16" s="165">
        <v>5</v>
      </c>
      <c r="B16" s="166" t="s">
        <v>129</v>
      </c>
      <c r="C16" s="178" t="s">
        <v>130</v>
      </c>
      <c r="D16" s="167" t="s">
        <v>109</v>
      </c>
      <c r="E16" s="169">
        <v>155</v>
      </c>
      <c r="F16" s="186"/>
      <c r="G16" s="169">
        <f>E16*F16</f>
        <v>0</v>
      </c>
      <c r="H16" s="169">
        <v>0.03</v>
      </c>
      <c r="I16" s="169">
        <v>4.6499999999999995</v>
      </c>
      <c r="J16" s="169">
        <v>76.47</v>
      </c>
      <c r="K16" s="169">
        <v>11852.85</v>
      </c>
      <c r="L16" s="169">
        <v>21</v>
      </c>
      <c r="M16" s="169">
        <v>14347.575000000001</v>
      </c>
      <c r="N16" s="168">
        <v>1.8380000000000001E-2</v>
      </c>
      <c r="O16" s="168">
        <v>2.8489</v>
      </c>
      <c r="P16" s="168">
        <v>0</v>
      </c>
      <c r="Q16" s="168">
        <v>0</v>
      </c>
      <c r="R16" s="169"/>
      <c r="S16" s="169" t="s">
        <v>110</v>
      </c>
      <c r="T16" s="169" t="s">
        <v>110</v>
      </c>
      <c r="U16" s="169">
        <v>0.13</v>
      </c>
      <c r="V16" s="170">
        <v>20.150000000000002</v>
      </c>
      <c r="W16" s="156"/>
      <c r="X16" s="156" t="s">
        <v>111</v>
      </c>
      <c r="Y16" s="156" t="s">
        <v>112</v>
      </c>
      <c r="Z16" s="150"/>
      <c r="AA16" s="150"/>
      <c r="AB16" s="150"/>
      <c r="AC16" s="150"/>
      <c r="AD16" s="150"/>
      <c r="AE16" s="150"/>
      <c r="AF16" s="150"/>
      <c r="AG16" s="150" t="s">
        <v>113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3"/>
      <c r="B17" s="154"/>
      <c r="C17" s="179" t="s">
        <v>131</v>
      </c>
      <c r="D17" s="157"/>
      <c r="E17" s="185">
        <v>155</v>
      </c>
      <c r="F17" s="156"/>
      <c r="G17" s="15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50"/>
      <c r="AA17" s="150"/>
      <c r="AB17" s="150"/>
      <c r="AC17" s="150"/>
      <c r="AD17" s="150"/>
      <c r="AE17" s="150"/>
      <c r="AF17" s="150"/>
      <c r="AG17" s="150" t="s">
        <v>115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x14ac:dyDescent="0.2">
      <c r="A18" s="171">
        <v>6</v>
      </c>
      <c r="B18" s="172" t="s">
        <v>132</v>
      </c>
      <c r="C18" s="180" t="s">
        <v>133</v>
      </c>
      <c r="D18" s="173" t="s">
        <v>134</v>
      </c>
      <c r="E18" s="175">
        <v>60</v>
      </c>
      <c r="F18" s="187"/>
      <c r="G18" s="169">
        <f>E18*F18</f>
        <v>0</v>
      </c>
      <c r="H18" s="175">
        <v>0</v>
      </c>
      <c r="I18" s="175">
        <v>0</v>
      </c>
      <c r="J18" s="175">
        <v>170</v>
      </c>
      <c r="K18" s="175">
        <v>10200</v>
      </c>
      <c r="L18" s="175">
        <v>21</v>
      </c>
      <c r="M18" s="175">
        <v>12342</v>
      </c>
      <c r="N18" s="174">
        <v>0</v>
      </c>
      <c r="O18" s="174">
        <v>0</v>
      </c>
      <c r="P18" s="174">
        <v>0</v>
      </c>
      <c r="Q18" s="174">
        <v>0</v>
      </c>
      <c r="R18" s="175"/>
      <c r="S18" s="175" t="s">
        <v>110</v>
      </c>
      <c r="T18" s="175" t="s">
        <v>110</v>
      </c>
      <c r="U18" s="175">
        <v>0</v>
      </c>
      <c r="V18" s="176">
        <v>0</v>
      </c>
      <c r="W18" s="156"/>
      <c r="X18" s="156" t="s">
        <v>111</v>
      </c>
      <c r="Y18" s="156" t="s">
        <v>112</v>
      </c>
      <c r="Z18" s="150"/>
      <c r="AA18" s="150"/>
      <c r="AB18" s="150"/>
      <c r="AC18" s="150"/>
      <c r="AD18" s="150"/>
      <c r="AE18" s="150"/>
      <c r="AF18" s="150"/>
      <c r="AG18" s="150" t="s">
        <v>113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71">
        <v>7</v>
      </c>
      <c r="B19" s="172" t="s">
        <v>135</v>
      </c>
      <c r="C19" s="180" t="s">
        <v>136</v>
      </c>
      <c r="D19" s="173" t="s">
        <v>109</v>
      </c>
      <c r="E19" s="175">
        <v>310</v>
      </c>
      <c r="F19" s="187"/>
      <c r="G19" s="169">
        <f>E19*F19</f>
        <v>0</v>
      </c>
      <c r="H19" s="175">
        <v>52.97</v>
      </c>
      <c r="I19" s="175">
        <v>16420.7</v>
      </c>
      <c r="J19" s="175">
        <v>3.03</v>
      </c>
      <c r="K19" s="175">
        <v>939.3</v>
      </c>
      <c r="L19" s="175">
        <v>21</v>
      </c>
      <c r="M19" s="175">
        <v>21005.599999999999</v>
      </c>
      <c r="N19" s="174">
        <v>9.3000000000000005E-4</v>
      </c>
      <c r="O19" s="174">
        <v>0.2883</v>
      </c>
      <c r="P19" s="174">
        <v>0</v>
      </c>
      <c r="Q19" s="174">
        <v>0</v>
      </c>
      <c r="R19" s="175"/>
      <c r="S19" s="175" t="s">
        <v>110</v>
      </c>
      <c r="T19" s="175" t="s">
        <v>110</v>
      </c>
      <c r="U19" s="175">
        <v>6.0000000000000001E-3</v>
      </c>
      <c r="V19" s="176">
        <v>1.86</v>
      </c>
      <c r="W19" s="156"/>
      <c r="X19" s="156" t="s">
        <v>111</v>
      </c>
      <c r="Y19" s="156" t="s">
        <v>112</v>
      </c>
      <c r="Z19" s="150"/>
      <c r="AA19" s="150"/>
      <c r="AB19" s="150"/>
      <c r="AC19" s="150"/>
      <c r="AD19" s="150"/>
      <c r="AE19" s="150"/>
      <c r="AF19" s="150"/>
      <c r="AG19" s="150" t="s">
        <v>113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165">
        <v>8</v>
      </c>
      <c r="B20" s="166" t="s">
        <v>137</v>
      </c>
      <c r="C20" s="178" t="s">
        <v>138</v>
      </c>
      <c r="D20" s="167" t="s">
        <v>109</v>
      </c>
      <c r="E20" s="169">
        <v>155</v>
      </c>
      <c r="F20" s="186"/>
      <c r="G20" s="169">
        <f>E20*F20</f>
        <v>0</v>
      </c>
      <c r="H20" s="169">
        <v>0</v>
      </c>
      <c r="I20" s="169">
        <v>0</v>
      </c>
      <c r="J20" s="169">
        <v>62.3</v>
      </c>
      <c r="K20" s="169">
        <v>9656.5</v>
      </c>
      <c r="L20" s="169">
        <v>21</v>
      </c>
      <c r="M20" s="169">
        <v>11684.365</v>
      </c>
      <c r="N20" s="168">
        <v>0</v>
      </c>
      <c r="O20" s="168">
        <v>0</v>
      </c>
      <c r="P20" s="168">
        <v>0</v>
      </c>
      <c r="Q20" s="168">
        <v>0</v>
      </c>
      <c r="R20" s="169"/>
      <c r="S20" s="169" t="s">
        <v>110</v>
      </c>
      <c r="T20" s="169" t="s">
        <v>110</v>
      </c>
      <c r="U20" s="169">
        <v>0.10199999999999999</v>
      </c>
      <c r="V20" s="170">
        <v>15.809999999999999</v>
      </c>
      <c r="W20" s="156"/>
      <c r="X20" s="156" t="s">
        <v>111</v>
      </c>
      <c r="Y20" s="156" t="s">
        <v>112</v>
      </c>
      <c r="Z20" s="150"/>
      <c r="AA20" s="150"/>
      <c r="AB20" s="150"/>
      <c r="AC20" s="150"/>
      <c r="AD20" s="150"/>
      <c r="AE20" s="150"/>
      <c r="AF20" s="150"/>
      <c r="AG20" s="150" t="s">
        <v>113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3"/>
      <c r="B21" s="154"/>
      <c r="C21" s="179" t="s">
        <v>139</v>
      </c>
      <c r="D21" s="157"/>
      <c r="E21" s="185">
        <v>155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50"/>
      <c r="AA21" s="150"/>
      <c r="AB21" s="150"/>
      <c r="AC21" s="150"/>
      <c r="AD21" s="150"/>
      <c r="AE21" s="150"/>
      <c r="AF21" s="150"/>
      <c r="AG21" s="150" t="s">
        <v>115</v>
      </c>
      <c r="AH21" s="150">
        <v>5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x14ac:dyDescent="0.2">
      <c r="A22" s="159" t="s">
        <v>105</v>
      </c>
      <c r="B22" s="160" t="s">
        <v>60</v>
      </c>
      <c r="C22" s="177" t="s">
        <v>61</v>
      </c>
      <c r="D22" s="161"/>
      <c r="E22" s="163"/>
      <c r="F22" s="163"/>
      <c r="G22" s="163">
        <f>G23</f>
        <v>0</v>
      </c>
      <c r="H22" s="163"/>
      <c r="I22" s="163">
        <v>0</v>
      </c>
      <c r="J22" s="163"/>
      <c r="K22" s="163">
        <v>1134</v>
      </c>
      <c r="L22" s="163"/>
      <c r="M22" s="163"/>
      <c r="N22" s="162"/>
      <c r="O22" s="162"/>
      <c r="P22" s="162"/>
      <c r="Q22" s="162"/>
      <c r="R22" s="163"/>
      <c r="S22" s="163"/>
      <c r="T22" s="163"/>
      <c r="U22" s="163"/>
      <c r="V22" s="164"/>
      <c r="W22" s="158"/>
      <c r="X22" s="158"/>
      <c r="Y22" s="158"/>
      <c r="AG22" t="s">
        <v>106</v>
      </c>
    </row>
    <row r="23" spans="1:60" x14ac:dyDescent="0.2">
      <c r="A23" s="165">
        <v>9</v>
      </c>
      <c r="B23" s="166" t="s">
        <v>140</v>
      </c>
      <c r="C23" s="178" t="s">
        <v>141</v>
      </c>
      <c r="D23" s="167" t="s">
        <v>109</v>
      </c>
      <c r="E23" s="169">
        <v>7</v>
      </c>
      <c r="F23" s="186"/>
      <c r="G23" s="169">
        <f>E23*F23</f>
        <v>0</v>
      </c>
      <c r="H23" s="169">
        <v>0</v>
      </c>
      <c r="I23" s="169">
        <v>0</v>
      </c>
      <c r="J23" s="169">
        <v>162</v>
      </c>
      <c r="K23" s="169">
        <v>1134</v>
      </c>
      <c r="L23" s="169">
        <v>21</v>
      </c>
      <c r="M23" s="169">
        <v>1372.14</v>
      </c>
      <c r="N23" s="168">
        <v>0</v>
      </c>
      <c r="O23" s="168">
        <v>0</v>
      </c>
      <c r="P23" s="168">
        <v>9.1999999999999998E-2</v>
      </c>
      <c r="Q23" s="168">
        <v>0.64400000000000002</v>
      </c>
      <c r="R23" s="169"/>
      <c r="S23" s="169" t="s">
        <v>110</v>
      </c>
      <c r="T23" s="169" t="s">
        <v>110</v>
      </c>
      <c r="U23" s="169">
        <v>0.39</v>
      </c>
      <c r="V23" s="170">
        <v>2.73</v>
      </c>
      <c r="W23" s="156"/>
      <c r="X23" s="156" t="s">
        <v>111</v>
      </c>
      <c r="Y23" s="156" t="s">
        <v>112</v>
      </c>
      <c r="Z23" s="150"/>
      <c r="AA23" s="150"/>
      <c r="AB23" s="150"/>
      <c r="AC23" s="150"/>
      <c r="AD23" s="150"/>
      <c r="AE23" s="150"/>
      <c r="AF23" s="150"/>
      <c r="AG23" s="150" t="s">
        <v>113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3"/>
      <c r="B24" s="154"/>
      <c r="C24" s="179" t="s">
        <v>142</v>
      </c>
      <c r="D24" s="157"/>
      <c r="E24" s="185">
        <v>7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50"/>
      <c r="AA24" s="150"/>
      <c r="AB24" s="150"/>
      <c r="AC24" s="150"/>
      <c r="AD24" s="150"/>
      <c r="AE24" s="150"/>
      <c r="AF24" s="150"/>
      <c r="AG24" s="150" t="s">
        <v>115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x14ac:dyDescent="0.2">
      <c r="A25" s="159" t="s">
        <v>105</v>
      </c>
      <c r="B25" s="160" t="s">
        <v>62</v>
      </c>
      <c r="C25" s="177" t="s">
        <v>63</v>
      </c>
      <c r="D25" s="161"/>
      <c r="E25" s="163"/>
      <c r="F25" s="163"/>
      <c r="G25" s="163">
        <f>G26</f>
        <v>0</v>
      </c>
      <c r="H25" s="163"/>
      <c r="I25" s="163">
        <v>0</v>
      </c>
      <c r="J25" s="163"/>
      <c r="K25" s="163">
        <v>10462.56</v>
      </c>
      <c r="L25" s="163"/>
      <c r="M25" s="163"/>
      <c r="N25" s="162"/>
      <c r="O25" s="162"/>
      <c r="P25" s="162"/>
      <c r="Q25" s="162"/>
      <c r="R25" s="163"/>
      <c r="S25" s="163"/>
      <c r="T25" s="163"/>
      <c r="U25" s="163"/>
      <c r="V25" s="164"/>
      <c r="W25" s="158"/>
      <c r="X25" s="158"/>
      <c r="Y25" s="158"/>
      <c r="AG25" t="s">
        <v>106</v>
      </c>
    </row>
    <row r="26" spans="1:60" x14ac:dyDescent="0.2">
      <c r="A26" s="171">
        <v>10</v>
      </c>
      <c r="B26" s="172" t="s">
        <v>143</v>
      </c>
      <c r="C26" s="180" t="s">
        <v>144</v>
      </c>
      <c r="D26" s="173" t="s">
        <v>126</v>
      </c>
      <c r="E26" s="175">
        <v>3.1372</v>
      </c>
      <c r="F26" s="187"/>
      <c r="G26" s="169">
        <f>E26*F26</f>
        <v>0</v>
      </c>
      <c r="H26" s="175">
        <v>0</v>
      </c>
      <c r="I26" s="175">
        <v>0</v>
      </c>
      <c r="J26" s="175">
        <v>3335</v>
      </c>
      <c r="K26" s="175">
        <v>10462.562</v>
      </c>
      <c r="L26" s="175">
        <v>21</v>
      </c>
      <c r="M26" s="175">
        <v>12659.6976</v>
      </c>
      <c r="N26" s="174">
        <v>0</v>
      </c>
      <c r="O26" s="174">
        <v>0</v>
      </c>
      <c r="P26" s="174">
        <v>0</v>
      </c>
      <c r="Q26" s="174">
        <v>0</v>
      </c>
      <c r="R26" s="175"/>
      <c r="S26" s="175" t="s">
        <v>110</v>
      </c>
      <c r="T26" s="175" t="s">
        <v>110</v>
      </c>
      <c r="U26" s="175">
        <v>7.3479999999999999</v>
      </c>
      <c r="V26" s="176">
        <v>23.052145599999999</v>
      </c>
      <c r="W26" s="156"/>
      <c r="X26" s="156" t="s">
        <v>127</v>
      </c>
      <c r="Y26" s="156" t="s">
        <v>112</v>
      </c>
      <c r="Z26" s="150"/>
      <c r="AA26" s="150"/>
      <c r="AB26" s="150"/>
      <c r="AC26" s="150"/>
      <c r="AD26" s="150"/>
      <c r="AE26" s="150"/>
      <c r="AF26" s="150"/>
      <c r="AG26" s="150" t="s">
        <v>128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">
      <c r="A27" s="159" t="s">
        <v>105</v>
      </c>
      <c r="B27" s="160" t="s">
        <v>64</v>
      </c>
      <c r="C27" s="177" t="s">
        <v>65</v>
      </c>
      <c r="D27" s="161"/>
      <c r="E27" s="163"/>
      <c r="F27" s="163"/>
      <c r="G27" s="163">
        <f>SUM(G28:G50)</f>
        <v>0</v>
      </c>
      <c r="H27" s="163"/>
      <c r="I27" s="163">
        <v>56304.18</v>
      </c>
      <c r="J27" s="163"/>
      <c r="K27" s="163">
        <v>139334.46</v>
      </c>
      <c r="L27" s="163"/>
      <c r="M27" s="163"/>
      <c r="N27" s="162"/>
      <c r="O27" s="162"/>
      <c r="P27" s="162"/>
      <c r="Q27" s="162"/>
      <c r="R27" s="163"/>
      <c r="S27" s="163"/>
      <c r="T27" s="163"/>
      <c r="U27" s="163"/>
      <c r="V27" s="164"/>
      <c r="W27" s="158"/>
      <c r="X27" s="158"/>
      <c r="Y27" s="158"/>
      <c r="AG27" t="s">
        <v>106</v>
      </c>
    </row>
    <row r="28" spans="1:60" x14ac:dyDescent="0.2">
      <c r="A28" s="171">
        <v>11</v>
      </c>
      <c r="B28" s="172" t="s">
        <v>145</v>
      </c>
      <c r="C28" s="180" t="s">
        <v>146</v>
      </c>
      <c r="D28" s="173" t="s">
        <v>147</v>
      </c>
      <c r="E28" s="175">
        <v>1</v>
      </c>
      <c r="F28" s="187"/>
      <c r="G28" s="169">
        <f>E28*F28</f>
        <v>0</v>
      </c>
      <c r="H28" s="175">
        <v>1441.7</v>
      </c>
      <c r="I28" s="175">
        <v>1441.7</v>
      </c>
      <c r="J28" s="175">
        <v>14488.3</v>
      </c>
      <c r="K28" s="175">
        <v>14488.3</v>
      </c>
      <c r="L28" s="175">
        <v>21</v>
      </c>
      <c r="M28" s="175">
        <v>19275.3</v>
      </c>
      <c r="N28" s="174">
        <v>8.4709999999999994E-2</v>
      </c>
      <c r="O28" s="174">
        <v>8.4709999999999994E-2</v>
      </c>
      <c r="P28" s="174">
        <v>0</v>
      </c>
      <c r="Q28" s="174">
        <v>0</v>
      </c>
      <c r="R28" s="175"/>
      <c r="S28" s="175" t="s">
        <v>110</v>
      </c>
      <c r="T28" s="175" t="s">
        <v>110</v>
      </c>
      <c r="U28" s="175">
        <v>26</v>
      </c>
      <c r="V28" s="176">
        <v>26</v>
      </c>
      <c r="W28" s="156"/>
      <c r="X28" s="156" t="s">
        <v>111</v>
      </c>
      <c r="Y28" s="156" t="s">
        <v>112</v>
      </c>
      <c r="Z28" s="150"/>
      <c r="AA28" s="150"/>
      <c r="AB28" s="150"/>
      <c r="AC28" s="150"/>
      <c r="AD28" s="150"/>
      <c r="AE28" s="150"/>
      <c r="AF28" s="150"/>
      <c r="AG28" s="150" t="s">
        <v>113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65">
        <v>12</v>
      </c>
      <c r="B29" s="166" t="s">
        <v>148</v>
      </c>
      <c r="C29" s="178" t="s">
        <v>149</v>
      </c>
      <c r="D29" s="167" t="s">
        <v>150</v>
      </c>
      <c r="E29" s="169">
        <v>6</v>
      </c>
      <c r="F29" s="186"/>
      <c r="G29" s="169">
        <f>E29*F29</f>
        <v>0</v>
      </c>
      <c r="H29" s="169">
        <v>4.6900000000000004</v>
      </c>
      <c r="I29" s="169">
        <v>28.14</v>
      </c>
      <c r="J29" s="169">
        <v>280.81</v>
      </c>
      <c r="K29" s="169">
        <v>1684.8600000000001</v>
      </c>
      <c r="L29" s="169">
        <v>21</v>
      </c>
      <c r="M29" s="169">
        <v>2072.73</v>
      </c>
      <c r="N29" s="168">
        <v>1.6000000000000001E-4</v>
      </c>
      <c r="O29" s="168">
        <v>9.6000000000000013E-4</v>
      </c>
      <c r="P29" s="168">
        <v>1.584E-2</v>
      </c>
      <c r="Q29" s="168">
        <v>9.5039999999999999E-2</v>
      </c>
      <c r="R29" s="169"/>
      <c r="S29" s="169" t="s">
        <v>110</v>
      </c>
      <c r="T29" s="169" t="s">
        <v>110</v>
      </c>
      <c r="U29" s="169">
        <v>0.41909999999999997</v>
      </c>
      <c r="V29" s="170">
        <v>2.5145999999999997</v>
      </c>
      <c r="W29" s="156"/>
      <c r="X29" s="156" t="s">
        <v>111</v>
      </c>
      <c r="Y29" s="156" t="s">
        <v>112</v>
      </c>
      <c r="Z29" s="150"/>
      <c r="AA29" s="150"/>
      <c r="AB29" s="150"/>
      <c r="AC29" s="150"/>
      <c r="AD29" s="150"/>
      <c r="AE29" s="150"/>
      <c r="AF29" s="150"/>
      <c r="AG29" s="150" t="s">
        <v>113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3"/>
      <c r="B30" s="154"/>
      <c r="C30" s="179" t="s">
        <v>151</v>
      </c>
      <c r="D30" s="157"/>
      <c r="E30" s="185">
        <v>6</v>
      </c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50"/>
      <c r="AA30" s="150"/>
      <c r="AB30" s="150"/>
      <c r="AC30" s="150"/>
      <c r="AD30" s="150"/>
      <c r="AE30" s="150"/>
      <c r="AF30" s="150"/>
      <c r="AG30" s="150" t="s">
        <v>115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5">
        <v>13</v>
      </c>
      <c r="B31" s="166" t="s">
        <v>152</v>
      </c>
      <c r="C31" s="178" t="s">
        <v>153</v>
      </c>
      <c r="D31" s="167" t="s">
        <v>150</v>
      </c>
      <c r="E31" s="169">
        <v>60</v>
      </c>
      <c r="F31" s="186"/>
      <c r="G31" s="169">
        <f>E31*F31</f>
        <v>0</v>
      </c>
      <c r="H31" s="169">
        <v>4.6900000000000004</v>
      </c>
      <c r="I31" s="169">
        <v>281.40000000000003</v>
      </c>
      <c r="J31" s="169">
        <v>247.31</v>
      </c>
      <c r="K31" s="169">
        <v>14838.6</v>
      </c>
      <c r="L31" s="169">
        <v>21</v>
      </c>
      <c r="M31" s="169">
        <v>18295.2</v>
      </c>
      <c r="N31" s="168">
        <v>1.6000000000000001E-4</v>
      </c>
      <c r="O31" s="168">
        <v>9.6000000000000009E-3</v>
      </c>
      <c r="P31" s="168">
        <v>1.584E-2</v>
      </c>
      <c r="Q31" s="168">
        <v>0.95040000000000002</v>
      </c>
      <c r="R31" s="169"/>
      <c r="S31" s="169" t="s">
        <v>110</v>
      </c>
      <c r="T31" s="169" t="s">
        <v>110</v>
      </c>
      <c r="U31" s="169">
        <v>0.36980000000000002</v>
      </c>
      <c r="V31" s="170">
        <v>22.188000000000002</v>
      </c>
      <c r="W31" s="156"/>
      <c r="X31" s="156" t="s">
        <v>111</v>
      </c>
      <c r="Y31" s="156" t="s">
        <v>112</v>
      </c>
      <c r="Z31" s="150"/>
      <c r="AA31" s="150"/>
      <c r="AB31" s="150"/>
      <c r="AC31" s="150"/>
      <c r="AD31" s="150"/>
      <c r="AE31" s="150"/>
      <c r="AF31" s="150"/>
      <c r="AG31" s="150" t="s">
        <v>113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3"/>
      <c r="B32" s="154"/>
      <c r="C32" s="179" t="s">
        <v>154</v>
      </c>
      <c r="D32" s="157"/>
      <c r="E32" s="185">
        <v>60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50"/>
      <c r="AA32" s="150"/>
      <c r="AB32" s="150"/>
      <c r="AC32" s="150"/>
      <c r="AD32" s="150"/>
      <c r="AE32" s="150"/>
      <c r="AF32" s="150"/>
      <c r="AG32" s="150" t="s">
        <v>115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65">
        <v>14</v>
      </c>
      <c r="B33" s="166" t="s">
        <v>155</v>
      </c>
      <c r="C33" s="178" t="s">
        <v>156</v>
      </c>
      <c r="D33" s="167" t="s">
        <v>150</v>
      </c>
      <c r="E33" s="169">
        <v>15</v>
      </c>
      <c r="F33" s="186"/>
      <c r="G33" s="169">
        <f>E33*F33</f>
        <v>0</v>
      </c>
      <c r="H33" s="169">
        <v>4.6900000000000004</v>
      </c>
      <c r="I33" s="169">
        <v>70.350000000000009</v>
      </c>
      <c r="J33" s="169">
        <v>300.81</v>
      </c>
      <c r="K33" s="169">
        <v>4512.1499999999996</v>
      </c>
      <c r="L33" s="169">
        <v>21</v>
      </c>
      <c r="M33" s="169">
        <v>5544.8249999999998</v>
      </c>
      <c r="N33" s="168">
        <v>1.6000000000000001E-4</v>
      </c>
      <c r="O33" s="168">
        <v>2.4000000000000002E-3</v>
      </c>
      <c r="P33" s="168">
        <v>2.4750000000000001E-2</v>
      </c>
      <c r="Q33" s="168">
        <v>0.37125000000000002</v>
      </c>
      <c r="R33" s="169"/>
      <c r="S33" s="169" t="s">
        <v>110</v>
      </c>
      <c r="T33" s="169" t="s">
        <v>110</v>
      </c>
      <c r="U33" s="169">
        <v>0.44929999999999998</v>
      </c>
      <c r="V33" s="170">
        <v>6.7394999999999996</v>
      </c>
      <c r="W33" s="156"/>
      <c r="X33" s="156" t="s">
        <v>111</v>
      </c>
      <c r="Y33" s="156" t="s">
        <v>112</v>
      </c>
      <c r="Z33" s="150"/>
      <c r="AA33" s="150"/>
      <c r="AB33" s="150"/>
      <c r="AC33" s="150"/>
      <c r="AD33" s="150"/>
      <c r="AE33" s="150"/>
      <c r="AF33" s="150"/>
      <c r="AG33" s="150" t="s">
        <v>113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3"/>
      <c r="B34" s="154"/>
      <c r="C34" s="179" t="s">
        <v>157</v>
      </c>
      <c r="D34" s="157"/>
      <c r="E34" s="185">
        <v>15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50"/>
      <c r="AA34" s="150"/>
      <c r="AB34" s="150"/>
      <c r="AC34" s="150"/>
      <c r="AD34" s="150"/>
      <c r="AE34" s="150"/>
      <c r="AF34" s="150"/>
      <c r="AG34" s="150" t="s">
        <v>115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2.5" x14ac:dyDescent="0.2">
      <c r="A35" s="171">
        <v>15</v>
      </c>
      <c r="B35" s="172" t="s">
        <v>158</v>
      </c>
      <c r="C35" s="180" t="s">
        <v>159</v>
      </c>
      <c r="D35" s="173" t="s">
        <v>150</v>
      </c>
      <c r="E35" s="175">
        <v>66</v>
      </c>
      <c r="F35" s="187"/>
      <c r="G35" s="169">
        <f>E35*F35</f>
        <v>0</v>
      </c>
      <c r="H35" s="175">
        <v>7.99</v>
      </c>
      <c r="I35" s="175">
        <v>527.34</v>
      </c>
      <c r="J35" s="175">
        <v>333.51</v>
      </c>
      <c r="K35" s="175">
        <v>22011.66</v>
      </c>
      <c r="L35" s="175">
        <v>21</v>
      </c>
      <c r="M35" s="175">
        <v>27272.19</v>
      </c>
      <c r="N35" s="174">
        <v>9.0000000000000006E-5</v>
      </c>
      <c r="O35" s="174">
        <v>5.94E-3</v>
      </c>
      <c r="P35" s="174">
        <v>0</v>
      </c>
      <c r="Q35" s="174">
        <v>0</v>
      </c>
      <c r="R35" s="175"/>
      <c r="S35" s="175" t="s">
        <v>110</v>
      </c>
      <c r="T35" s="175" t="s">
        <v>110</v>
      </c>
      <c r="U35" s="175">
        <v>0.496</v>
      </c>
      <c r="V35" s="176">
        <v>32.735999999999997</v>
      </c>
      <c r="W35" s="156"/>
      <c r="X35" s="156" t="s">
        <v>111</v>
      </c>
      <c r="Y35" s="156" t="s">
        <v>112</v>
      </c>
      <c r="Z35" s="150"/>
      <c r="AA35" s="150"/>
      <c r="AB35" s="150"/>
      <c r="AC35" s="150"/>
      <c r="AD35" s="150"/>
      <c r="AE35" s="150"/>
      <c r="AF35" s="150"/>
      <c r="AG35" s="150" t="s">
        <v>113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x14ac:dyDescent="0.2">
      <c r="A36" s="171">
        <v>16</v>
      </c>
      <c r="B36" s="172" t="s">
        <v>160</v>
      </c>
      <c r="C36" s="180" t="s">
        <v>161</v>
      </c>
      <c r="D36" s="173" t="s">
        <v>150</v>
      </c>
      <c r="E36" s="175">
        <v>15</v>
      </c>
      <c r="F36" s="187"/>
      <c r="G36" s="169">
        <f>E36*F36</f>
        <v>0</v>
      </c>
      <c r="H36" s="175">
        <v>13.41</v>
      </c>
      <c r="I36" s="175">
        <v>201.15</v>
      </c>
      <c r="J36" s="175">
        <v>436.59</v>
      </c>
      <c r="K36" s="175">
        <v>6548.8499999999995</v>
      </c>
      <c r="L36" s="175">
        <v>21</v>
      </c>
      <c r="M36" s="175">
        <v>8167.5</v>
      </c>
      <c r="N36" s="174">
        <v>2.5999999999999998E-4</v>
      </c>
      <c r="O36" s="174">
        <v>3.8999999999999998E-3</v>
      </c>
      <c r="P36" s="174">
        <v>0</v>
      </c>
      <c r="Q36" s="174">
        <v>0</v>
      </c>
      <c r="R36" s="175"/>
      <c r="S36" s="175" t="s">
        <v>110</v>
      </c>
      <c r="T36" s="175" t="s">
        <v>110</v>
      </c>
      <c r="U36" s="175">
        <v>0.60599999999999998</v>
      </c>
      <c r="V36" s="176">
        <v>9.09</v>
      </c>
      <c r="W36" s="156"/>
      <c r="X36" s="156" t="s">
        <v>111</v>
      </c>
      <c r="Y36" s="156" t="s">
        <v>112</v>
      </c>
      <c r="Z36" s="150"/>
      <c r="AA36" s="150"/>
      <c r="AB36" s="150"/>
      <c r="AC36" s="150"/>
      <c r="AD36" s="150"/>
      <c r="AE36" s="150"/>
      <c r="AF36" s="150"/>
      <c r="AG36" s="150" t="s">
        <v>113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x14ac:dyDescent="0.2">
      <c r="A37" s="165">
        <v>17</v>
      </c>
      <c r="B37" s="166" t="s">
        <v>162</v>
      </c>
      <c r="C37" s="178" t="s">
        <v>163</v>
      </c>
      <c r="D37" s="167" t="s">
        <v>109</v>
      </c>
      <c r="E37" s="169">
        <v>130</v>
      </c>
      <c r="F37" s="186"/>
      <c r="G37" s="169">
        <f>E37*F37</f>
        <v>0</v>
      </c>
      <c r="H37" s="169">
        <v>0</v>
      </c>
      <c r="I37" s="169">
        <v>0</v>
      </c>
      <c r="J37" s="169">
        <v>96.5</v>
      </c>
      <c r="K37" s="169">
        <v>12545</v>
      </c>
      <c r="L37" s="169">
        <v>21</v>
      </c>
      <c r="M37" s="169">
        <v>15179.45</v>
      </c>
      <c r="N37" s="168">
        <v>0</v>
      </c>
      <c r="O37" s="168">
        <v>0</v>
      </c>
      <c r="P37" s="168">
        <v>0</v>
      </c>
      <c r="Q37" s="168">
        <v>0</v>
      </c>
      <c r="R37" s="169"/>
      <c r="S37" s="169" t="s">
        <v>110</v>
      </c>
      <c r="T37" s="169" t="s">
        <v>110</v>
      </c>
      <c r="U37" s="169">
        <v>0.156</v>
      </c>
      <c r="V37" s="170">
        <v>20.28</v>
      </c>
      <c r="W37" s="156"/>
      <c r="X37" s="156" t="s">
        <v>111</v>
      </c>
      <c r="Y37" s="156" t="s">
        <v>112</v>
      </c>
      <c r="Z37" s="150"/>
      <c r="AA37" s="150"/>
      <c r="AB37" s="150"/>
      <c r="AC37" s="150"/>
      <c r="AD37" s="150"/>
      <c r="AE37" s="150"/>
      <c r="AF37" s="150"/>
      <c r="AG37" s="150" t="s">
        <v>113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3"/>
      <c r="B38" s="154"/>
      <c r="C38" s="179" t="s">
        <v>164</v>
      </c>
      <c r="D38" s="157"/>
      <c r="E38" s="185">
        <v>130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50"/>
      <c r="AA38" s="150"/>
      <c r="AB38" s="150"/>
      <c r="AC38" s="150"/>
      <c r="AD38" s="150"/>
      <c r="AE38" s="150"/>
      <c r="AF38" s="150"/>
      <c r="AG38" s="150" t="s">
        <v>115</v>
      </c>
      <c r="AH38" s="150">
        <v>5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x14ac:dyDescent="0.2">
      <c r="A39" s="165">
        <v>18</v>
      </c>
      <c r="B39" s="166" t="s">
        <v>165</v>
      </c>
      <c r="C39" s="178" t="s">
        <v>166</v>
      </c>
      <c r="D39" s="167" t="s">
        <v>109</v>
      </c>
      <c r="E39" s="169">
        <v>130</v>
      </c>
      <c r="F39" s="186"/>
      <c r="G39" s="169">
        <f>E39*F39</f>
        <v>0</v>
      </c>
      <c r="H39" s="169">
        <v>0</v>
      </c>
      <c r="I39" s="169">
        <v>0</v>
      </c>
      <c r="J39" s="169">
        <v>33.5</v>
      </c>
      <c r="K39" s="169">
        <v>4355</v>
      </c>
      <c r="L39" s="169">
        <v>21</v>
      </c>
      <c r="M39" s="169">
        <v>5269.55</v>
      </c>
      <c r="N39" s="168">
        <v>0</v>
      </c>
      <c r="O39" s="168">
        <v>0</v>
      </c>
      <c r="P39" s="168">
        <v>7.0000000000000001E-3</v>
      </c>
      <c r="Q39" s="168">
        <v>0.91</v>
      </c>
      <c r="R39" s="169"/>
      <c r="S39" s="169" t="s">
        <v>110</v>
      </c>
      <c r="T39" s="169" t="s">
        <v>110</v>
      </c>
      <c r="U39" s="169">
        <v>0.06</v>
      </c>
      <c r="V39" s="170">
        <v>7.8</v>
      </c>
      <c r="W39" s="156"/>
      <c r="X39" s="156" t="s">
        <v>111</v>
      </c>
      <c r="Y39" s="156" t="s">
        <v>112</v>
      </c>
      <c r="Z39" s="150"/>
      <c r="AA39" s="150"/>
      <c r="AB39" s="150"/>
      <c r="AC39" s="150"/>
      <c r="AD39" s="150"/>
      <c r="AE39" s="150"/>
      <c r="AF39" s="150"/>
      <c r="AG39" s="150" t="s">
        <v>113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3"/>
      <c r="B40" s="154"/>
      <c r="C40" s="179" t="s">
        <v>167</v>
      </c>
      <c r="D40" s="157"/>
      <c r="E40" s="185">
        <v>130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50"/>
      <c r="AA40" s="150"/>
      <c r="AB40" s="150"/>
      <c r="AC40" s="150"/>
      <c r="AD40" s="150"/>
      <c r="AE40" s="150"/>
      <c r="AF40" s="150"/>
      <c r="AG40" s="150" t="s">
        <v>115</v>
      </c>
      <c r="AH40" s="150">
        <v>5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71">
        <v>19</v>
      </c>
      <c r="B41" s="172" t="s">
        <v>168</v>
      </c>
      <c r="C41" s="180" t="s">
        <v>169</v>
      </c>
      <c r="D41" s="173" t="s">
        <v>170</v>
      </c>
      <c r="E41" s="175">
        <v>2.25</v>
      </c>
      <c r="F41" s="187"/>
      <c r="G41" s="169">
        <f>E41*F41</f>
        <v>0</v>
      </c>
      <c r="H41" s="175">
        <v>1724</v>
      </c>
      <c r="I41" s="175">
        <v>3879</v>
      </c>
      <c r="J41" s="175">
        <v>0</v>
      </c>
      <c r="K41" s="175">
        <v>0</v>
      </c>
      <c r="L41" s="175">
        <v>21</v>
      </c>
      <c r="M41" s="175">
        <v>4693.59</v>
      </c>
      <c r="N41" s="174">
        <v>2.2970000000000001E-2</v>
      </c>
      <c r="O41" s="174">
        <v>5.1682499999999999E-2</v>
      </c>
      <c r="P41" s="174">
        <v>0</v>
      </c>
      <c r="Q41" s="174">
        <v>0</v>
      </c>
      <c r="R41" s="175"/>
      <c r="S41" s="175" t="s">
        <v>110</v>
      </c>
      <c r="T41" s="175" t="s">
        <v>110</v>
      </c>
      <c r="U41" s="175">
        <v>0</v>
      </c>
      <c r="V41" s="176">
        <v>0</v>
      </c>
      <c r="W41" s="156"/>
      <c r="X41" s="156" t="s">
        <v>111</v>
      </c>
      <c r="Y41" s="156" t="s">
        <v>112</v>
      </c>
      <c r="Z41" s="150"/>
      <c r="AA41" s="150"/>
      <c r="AB41" s="150"/>
      <c r="AC41" s="150"/>
      <c r="AD41" s="150"/>
      <c r="AE41" s="150"/>
      <c r="AF41" s="150"/>
      <c r="AG41" s="150" t="s">
        <v>113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">
      <c r="A42" s="171">
        <v>20</v>
      </c>
      <c r="B42" s="172" t="s">
        <v>171</v>
      </c>
      <c r="C42" s="180" t="s">
        <v>172</v>
      </c>
      <c r="D42" s="173" t="s">
        <v>134</v>
      </c>
      <c r="E42" s="175">
        <v>30</v>
      </c>
      <c r="F42" s="187"/>
      <c r="G42" s="169">
        <f>E42*F42</f>
        <v>0</v>
      </c>
      <c r="H42" s="175">
        <v>0</v>
      </c>
      <c r="I42" s="175">
        <v>0</v>
      </c>
      <c r="J42" s="175">
        <v>75</v>
      </c>
      <c r="K42" s="175">
        <v>2250</v>
      </c>
      <c r="L42" s="175">
        <v>21</v>
      </c>
      <c r="M42" s="175">
        <v>2722.5</v>
      </c>
      <c r="N42" s="174">
        <v>0</v>
      </c>
      <c r="O42" s="174">
        <v>0</v>
      </c>
      <c r="P42" s="174">
        <v>0</v>
      </c>
      <c r="Q42" s="174">
        <v>0</v>
      </c>
      <c r="R42" s="175"/>
      <c r="S42" s="175" t="s">
        <v>110</v>
      </c>
      <c r="T42" s="175" t="s">
        <v>123</v>
      </c>
      <c r="U42" s="175">
        <v>0</v>
      </c>
      <c r="V42" s="176">
        <v>0</v>
      </c>
      <c r="W42" s="156"/>
      <c r="X42" s="156" t="s">
        <v>111</v>
      </c>
      <c r="Y42" s="156" t="s">
        <v>112</v>
      </c>
      <c r="Z42" s="150"/>
      <c r="AA42" s="150"/>
      <c r="AB42" s="150"/>
      <c r="AC42" s="150"/>
      <c r="AD42" s="150"/>
      <c r="AE42" s="150"/>
      <c r="AF42" s="150"/>
      <c r="AG42" s="150" t="s">
        <v>113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x14ac:dyDescent="0.2">
      <c r="A43" s="171">
        <v>21</v>
      </c>
      <c r="B43" s="172" t="s">
        <v>173</v>
      </c>
      <c r="C43" s="180" t="s">
        <v>174</v>
      </c>
      <c r="D43" s="173" t="s">
        <v>147</v>
      </c>
      <c r="E43" s="175">
        <v>10</v>
      </c>
      <c r="F43" s="187"/>
      <c r="G43" s="169">
        <f>E43*F43</f>
        <v>0</v>
      </c>
      <c r="H43" s="175">
        <v>6.4</v>
      </c>
      <c r="I43" s="175">
        <v>64</v>
      </c>
      <c r="J43" s="175">
        <v>3093.6</v>
      </c>
      <c r="K43" s="175">
        <v>30936</v>
      </c>
      <c r="L43" s="175">
        <v>21</v>
      </c>
      <c r="M43" s="175">
        <v>37510</v>
      </c>
      <c r="N43" s="174">
        <v>2.9999999999999997E-4</v>
      </c>
      <c r="O43" s="174">
        <v>2.9999999999999996E-3</v>
      </c>
      <c r="P43" s="174">
        <v>0</v>
      </c>
      <c r="Q43" s="174">
        <v>0</v>
      </c>
      <c r="R43" s="175"/>
      <c r="S43" s="175" t="s">
        <v>122</v>
      </c>
      <c r="T43" s="175" t="s">
        <v>123</v>
      </c>
      <c r="U43" s="175">
        <v>5.7060000000000004</v>
      </c>
      <c r="V43" s="176">
        <v>57.06</v>
      </c>
      <c r="W43" s="156"/>
      <c r="X43" s="156" t="s">
        <v>111</v>
      </c>
      <c r="Y43" s="156" t="s">
        <v>112</v>
      </c>
      <c r="Z43" s="150"/>
      <c r="AA43" s="150"/>
      <c r="AB43" s="150"/>
      <c r="AC43" s="150"/>
      <c r="AD43" s="150"/>
      <c r="AE43" s="150"/>
      <c r="AF43" s="150"/>
      <c r="AG43" s="150" t="s">
        <v>113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x14ac:dyDescent="0.2">
      <c r="A44" s="171">
        <v>22</v>
      </c>
      <c r="B44" s="172" t="s">
        <v>175</v>
      </c>
      <c r="C44" s="180" t="s">
        <v>176</v>
      </c>
      <c r="D44" s="173" t="s">
        <v>147</v>
      </c>
      <c r="E44" s="175">
        <v>4</v>
      </c>
      <c r="F44" s="187"/>
      <c r="G44" s="169">
        <f>E44*F44</f>
        <v>0</v>
      </c>
      <c r="H44" s="175">
        <v>5.78</v>
      </c>
      <c r="I44" s="175">
        <v>23.12</v>
      </c>
      <c r="J44" s="175">
        <v>2794.22</v>
      </c>
      <c r="K44" s="175">
        <v>11176.88</v>
      </c>
      <c r="L44" s="175">
        <v>21</v>
      </c>
      <c r="M44" s="175">
        <v>13552</v>
      </c>
      <c r="N44" s="174">
        <v>2.9999999999999997E-4</v>
      </c>
      <c r="O44" s="174">
        <v>1.1999999999999999E-3</v>
      </c>
      <c r="P44" s="174">
        <v>0</v>
      </c>
      <c r="Q44" s="174">
        <v>0</v>
      </c>
      <c r="R44" s="175"/>
      <c r="S44" s="175" t="s">
        <v>122</v>
      </c>
      <c r="T44" s="175" t="s">
        <v>123</v>
      </c>
      <c r="U44" s="175">
        <v>5.7060000000000004</v>
      </c>
      <c r="V44" s="176">
        <v>22.824000000000002</v>
      </c>
      <c r="W44" s="156"/>
      <c r="X44" s="156" t="s">
        <v>111</v>
      </c>
      <c r="Y44" s="156" t="s">
        <v>112</v>
      </c>
      <c r="Z44" s="150"/>
      <c r="AA44" s="150"/>
      <c r="AB44" s="150"/>
      <c r="AC44" s="150"/>
      <c r="AD44" s="150"/>
      <c r="AE44" s="150"/>
      <c r="AF44" s="150"/>
      <c r="AG44" s="150" t="s">
        <v>113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x14ac:dyDescent="0.2">
      <c r="A45" s="165">
        <v>23</v>
      </c>
      <c r="B45" s="166" t="s">
        <v>177</v>
      </c>
      <c r="C45" s="178" t="s">
        <v>178</v>
      </c>
      <c r="D45" s="167" t="s">
        <v>170</v>
      </c>
      <c r="E45" s="169">
        <v>2.262</v>
      </c>
      <c r="F45" s="186"/>
      <c r="G45" s="169">
        <f>E45*F45</f>
        <v>0</v>
      </c>
      <c r="H45" s="169">
        <v>9290</v>
      </c>
      <c r="I45" s="169">
        <v>21013.98</v>
      </c>
      <c r="J45" s="169">
        <v>0</v>
      </c>
      <c r="K45" s="169">
        <v>0</v>
      </c>
      <c r="L45" s="169">
        <v>21</v>
      </c>
      <c r="M45" s="169">
        <v>25426.915799999999</v>
      </c>
      <c r="N45" s="168">
        <v>0.55000000000000004</v>
      </c>
      <c r="O45" s="168">
        <v>1.2441000000000002</v>
      </c>
      <c r="P45" s="168">
        <v>0</v>
      </c>
      <c r="Q45" s="168">
        <v>0</v>
      </c>
      <c r="R45" s="169"/>
      <c r="S45" s="169" t="s">
        <v>110</v>
      </c>
      <c r="T45" s="169" t="s">
        <v>110</v>
      </c>
      <c r="U45" s="169">
        <v>0</v>
      </c>
      <c r="V45" s="170">
        <v>0</v>
      </c>
      <c r="W45" s="156"/>
      <c r="X45" s="156" t="s">
        <v>179</v>
      </c>
      <c r="Y45" s="156" t="s">
        <v>112</v>
      </c>
      <c r="Z45" s="150"/>
      <c r="AA45" s="150"/>
      <c r="AB45" s="150"/>
      <c r="AC45" s="150"/>
      <c r="AD45" s="150"/>
      <c r="AE45" s="150"/>
      <c r="AF45" s="150"/>
      <c r="AG45" s="150" t="s">
        <v>180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3"/>
      <c r="B46" s="154"/>
      <c r="C46" s="179" t="s">
        <v>181</v>
      </c>
      <c r="D46" s="157"/>
      <c r="E46" s="185">
        <v>2.262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50"/>
      <c r="AA46" s="150"/>
      <c r="AB46" s="150"/>
      <c r="AC46" s="150"/>
      <c r="AD46" s="150"/>
      <c r="AE46" s="150"/>
      <c r="AF46" s="150"/>
      <c r="AG46" s="150" t="s">
        <v>115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x14ac:dyDescent="0.2">
      <c r="A47" s="171">
        <v>24</v>
      </c>
      <c r="B47" s="172" t="s">
        <v>182</v>
      </c>
      <c r="C47" s="180" t="s">
        <v>183</v>
      </c>
      <c r="D47" s="173" t="s">
        <v>170</v>
      </c>
      <c r="E47" s="175">
        <v>1.65</v>
      </c>
      <c r="F47" s="187"/>
      <c r="G47" s="169">
        <f>E47*F47</f>
        <v>0</v>
      </c>
      <c r="H47" s="175">
        <v>12000</v>
      </c>
      <c r="I47" s="175">
        <v>19800</v>
      </c>
      <c r="J47" s="175">
        <v>0</v>
      </c>
      <c r="K47" s="175">
        <v>0</v>
      </c>
      <c r="L47" s="175">
        <v>21</v>
      </c>
      <c r="M47" s="175">
        <v>23958</v>
      </c>
      <c r="N47" s="174">
        <v>0.55000000000000004</v>
      </c>
      <c r="O47" s="174">
        <v>0.90749999999999997</v>
      </c>
      <c r="P47" s="174">
        <v>0</v>
      </c>
      <c r="Q47" s="174">
        <v>0</v>
      </c>
      <c r="R47" s="175"/>
      <c r="S47" s="175" t="s">
        <v>122</v>
      </c>
      <c r="T47" s="175" t="s">
        <v>123</v>
      </c>
      <c r="U47" s="175">
        <v>0</v>
      </c>
      <c r="V47" s="176">
        <v>0</v>
      </c>
      <c r="W47" s="156"/>
      <c r="X47" s="156" t="s">
        <v>184</v>
      </c>
      <c r="Y47" s="156" t="s">
        <v>112</v>
      </c>
      <c r="Z47" s="150"/>
      <c r="AA47" s="150"/>
      <c r="AB47" s="150"/>
      <c r="AC47" s="150"/>
      <c r="AD47" s="150"/>
      <c r="AE47" s="150"/>
      <c r="AF47" s="150"/>
      <c r="AG47" s="150" t="s">
        <v>185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">
      <c r="A48" s="171">
        <v>25</v>
      </c>
      <c r="B48" s="172" t="s">
        <v>186</v>
      </c>
      <c r="C48" s="180" t="s">
        <v>187</v>
      </c>
      <c r="D48" s="173" t="s">
        <v>170</v>
      </c>
      <c r="E48" s="175">
        <v>0.6</v>
      </c>
      <c r="F48" s="187"/>
      <c r="G48" s="169">
        <f>E48*F48</f>
        <v>0</v>
      </c>
      <c r="H48" s="175">
        <v>13800</v>
      </c>
      <c r="I48" s="175">
        <v>8280</v>
      </c>
      <c r="J48" s="175">
        <v>0</v>
      </c>
      <c r="K48" s="175">
        <v>0</v>
      </c>
      <c r="L48" s="175">
        <v>21</v>
      </c>
      <c r="M48" s="175">
        <v>10018.799999999999</v>
      </c>
      <c r="N48" s="174">
        <v>0.55000000000000004</v>
      </c>
      <c r="O48" s="174">
        <v>0.33</v>
      </c>
      <c r="P48" s="174">
        <v>0</v>
      </c>
      <c r="Q48" s="174">
        <v>0</v>
      </c>
      <c r="R48" s="175"/>
      <c r="S48" s="175" t="s">
        <v>122</v>
      </c>
      <c r="T48" s="175" t="s">
        <v>123</v>
      </c>
      <c r="U48" s="175">
        <v>0</v>
      </c>
      <c r="V48" s="176">
        <v>0</v>
      </c>
      <c r="W48" s="156"/>
      <c r="X48" s="156" t="s">
        <v>184</v>
      </c>
      <c r="Y48" s="156" t="s">
        <v>112</v>
      </c>
      <c r="Z48" s="150"/>
      <c r="AA48" s="150"/>
      <c r="AB48" s="150"/>
      <c r="AC48" s="150"/>
      <c r="AD48" s="150"/>
      <c r="AE48" s="150"/>
      <c r="AF48" s="150"/>
      <c r="AG48" s="150" t="s">
        <v>185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x14ac:dyDescent="0.2">
      <c r="A49" s="171">
        <v>26</v>
      </c>
      <c r="B49" s="172" t="s">
        <v>188</v>
      </c>
      <c r="C49" s="180" t="s">
        <v>189</v>
      </c>
      <c r="D49" s="173" t="s">
        <v>170</v>
      </c>
      <c r="E49" s="175">
        <v>0.1</v>
      </c>
      <c r="F49" s="187"/>
      <c r="G49" s="169">
        <f>E49*F49</f>
        <v>0</v>
      </c>
      <c r="H49" s="175">
        <v>6940</v>
      </c>
      <c r="I49" s="175">
        <v>694</v>
      </c>
      <c r="J49" s="175">
        <v>0</v>
      </c>
      <c r="K49" s="175">
        <v>0</v>
      </c>
      <c r="L49" s="175">
        <v>21</v>
      </c>
      <c r="M49" s="175">
        <v>839.74</v>
      </c>
      <c r="N49" s="174">
        <v>0.55000000000000004</v>
      </c>
      <c r="O49" s="174">
        <v>5.5000000000000007E-2</v>
      </c>
      <c r="P49" s="174">
        <v>0</v>
      </c>
      <c r="Q49" s="174">
        <v>0</v>
      </c>
      <c r="R49" s="175" t="s">
        <v>190</v>
      </c>
      <c r="S49" s="175" t="s">
        <v>191</v>
      </c>
      <c r="T49" s="175" t="s">
        <v>191</v>
      </c>
      <c r="U49" s="175">
        <v>0</v>
      </c>
      <c r="V49" s="176">
        <v>0</v>
      </c>
      <c r="W49" s="156"/>
      <c r="X49" s="156" t="s">
        <v>184</v>
      </c>
      <c r="Y49" s="156" t="s">
        <v>112</v>
      </c>
      <c r="Z49" s="150"/>
      <c r="AA49" s="150"/>
      <c r="AB49" s="150"/>
      <c r="AC49" s="150"/>
      <c r="AD49" s="150"/>
      <c r="AE49" s="150"/>
      <c r="AF49" s="150"/>
      <c r="AG49" s="150" t="s">
        <v>185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x14ac:dyDescent="0.2">
      <c r="A50" s="171">
        <v>27</v>
      </c>
      <c r="B50" s="172" t="s">
        <v>192</v>
      </c>
      <c r="C50" s="180" t="s">
        <v>193</v>
      </c>
      <c r="D50" s="173" t="s">
        <v>0</v>
      </c>
      <c r="E50" s="175">
        <f>SUM(G28:G49)/100</f>
        <v>0</v>
      </c>
      <c r="F50" s="187"/>
      <c r="G50" s="169">
        <f>E50*F50</f>
        <v>0</v>
      </c>
      <c r="H50" s="175">
        <v>0</v>
      </c>
      <c r="I50" s="175">
        <v>0</v>
      </c>
      <c r="J50" s="175">
        <v>7.7</v>
      </c>
      <c r="K50" s="175">
        <v>13987.16396</v>
      </c>
      <c r="L50" s="175">
        <v>21</v>
      </c>
      <c r="M50" s="175">
        <v>16924.463599999999</v>
      </c>
      <c r="N50" s="174">
        <v>0</v>
      </c>
      <c r="O50" s="174">
        <v>0</v>
      </c>
      <c r="P50" s="174">
        <v>0</v>
      </c>
      <c r="Q50" s="174">
        <v>0</v>
      </c>
      <c r="R50" s="175"/>
      <c r="S50" s="175" t="s">
        <v>110</v>
      </c>
      <c r="T50" s="175" t="s">
        <v>110</v>
      </c>
      <c r="U50" s="175">
        <v>0</v>
      </c>
      <c r="V50" s="176">
        <v>0</v>
      </c>
      <c r="W50" s="156"/>
      <c r="X50" s="156" t="s">
        <v>127</v>
      </c>
      <c r="Y50" s="156" t="s">
        <v>112</v>
      </c>
      <c r="Z50" s="150"/>
      <c r="AA50" s="150"/>
      <c r="AB50" s="150"/>
      <c r="AC50" s="150"/>
      <c r="AD50" s="150"/>
      <c r="AE50" s="150"/>
      <c r="AF50" s="150"/>
      <c r="AG50" s="150" t="s">
        <v>128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59" t="s">
        <v>105</v>
      </c>
      <c r="B51" s="160" t="s">
        <v>66</v>
      </c>
      <c r="C51" s="177" t="s">
        <v>67</v>
      </c>
      <c r="D51" s="161"/>
      <c r="E51" s="163"/>
      <c r="F51" s="163"/>
      <c r="G51" s="163">
        <f>SUM(G52:G73)</f>
        <v>0</v>
      </c>
      <c r="H51" s="163"/>
      <c r="I51" s="163">
        <v>28708.29</v>
      </c>
      <c r="J51" s="163"/>
      <c r="K51" s="163">
        <v>27034.25</v>
      </c>
      <c r="L51" s="163"/>
      <c r="M51" s="163"/>
      <c r="N51" s="162"/>
      <c r="O51" s="162"/>
      <c r="P51" s="162"/>
      <c r="Q51" s="162"/>
      <c r="R51" s="163"/>
      <c r="S51" s="163"/>
      <c r="T51" s="163"/>
      <c r="U51" s="163"/>
      <c r="V51" s="164"/>
      <c r="W51" s="158"/>
      <c r="X51" s="158"/>
      <c r="Y51" s="158"/>
      <c r="AG51" t="s">
        <v>106</v>
      </c>
    </row>
    <row r="52" spans="1:60" x14ac:dyDescent="0.2">
      <c r="A52" s="165">
        <v>28</v>
      </c>
      <c r="B52" s="166" t="s">
        <v>194</v>
      </c>
      <c r="C52" s="178" t="s">
        <v>195</v>
      </c>
      <c r="D52" s="167" t="s">
        <v>150</v>
      </c>
      <c r="E52" s="169">
        <v>10</v>
      </c>
      <c r="F52" s="186"/>
      <c r="G52" s="169">
        <f>E52*F52</f>
        <v>0</v>
      </c>
      <c r="H52" s="169">
        <v>450.85</v>
      </c>
      <c r="I52" s="169">
        <v>4508.5</v>
      </c>
      <c r="J52" s="169">
        <v>150.15</v>
      </c>
      <c r="K52" s="169">
        <v>1501.5</v>
      </c>
      <c r="L52" s="169">
        <v>21</v>
      </c>
      <c r="M52" s="169">
        <v>7272.1</v>
      </c>
      <c r="N52" s="168">
        <v>2.1800000000000001E-3</v>
      </c>
      <c r="O52" s="168">
        <v>2.18E-2</v>
      </c>
      <c r="P52" s="168">
        <v>0</v>
      </c>
      <c r="Q52" s="168">
        <v>0</v>
      </c>
      <c r="R52" s="169"/>
      <c r="S52" s="169" t="s">
        <v>110</v>
      </c>
      <c r="T52" s="169" t="s">
        <v>110</v>
      </c>
      <c r="U52" s="169">
        <v>0.24898000000000001</v>
      </c>
      <c r="V52" s="170">
        <v>2.4898000000000002</v>
      </c>
      <c r="W52" s="156"/>
      <c r="X52" s="156" t="s">
        <v>111</v>
      </c>
      <c r="Y52" s="156" t="s">
        <v>112</v>
      </c>
      <c r="Z52" s="150"/>
      <c r="AA52" s="150"/>
      <c r="AB52" s="150"/>
      <c r="AC52" s="150"/>
      <c r="AD52" s="150"/>
      <c r="AE52" s="150"/>
      <c r="AF52" s="150"/>
      <c r="AG52" s="150" t="s">
        <v>113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3"/>
      <c r="B53" s="154"/>
      <c r="C53" s="179" t="s">
        <v>196</v>
      </c>
      <c r="D53" s="157"/>
      <c r="E53" s="185">
        <v>10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50"/>
      <c r="AA53" s="150"/>
      <c r="AB53" s="150"/>
      <c r="AC53" s="150"/>
      <c r="AD53" s="150"/>
      <c r="AE53" s="150"/>
      <c r="AF53" s="150"/>
      <c r="AG53" s="150" t="s">
        <v>115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x14ac:dyDescent="0.2">
      <c r="A54" s="165">
        <v>29</v>
      </c>
      <c r="B54" s="166" t="s">
        <v>197</v>
      </c>
      <c r="C54" s="178" t="s">
        <v>198</v>
      </c>
      <c r="D54" s="167" t="s">
        <v>150</v>
      </c>
      <c r="E54" s="169">
        <v>31</v>
      </c>
      <c r="F54" s="186"/>
      <c r="G54" s="169">
        <f>E54*F54</f>
        <v>0</v>
      </c>
      <c r="H54" s="169">
        <v>14.03</v>
      </c>
      <c r="I54" s="169">
        <v>434.93</v>
      </c>
      <c r="J54" s="169">
        <v>181.47</v>
      </c>
      <c r="K54" s="169">
        <v>5625.57</v>
      </c>
      <c r="L54" s="169">
        <v>21</v>
      </c>
      <c r="M54" s="169">
        <v>7333.2049999999999</v>
      </c>
      <c r="N54" s="168">
        <v>4.0000000000000003E-5</v>
      </c>
      <c r="O54" s="168">
        <v>1.24E-3</v>
      </c>
      <c r="P54" s="168">
        <v>0</v>
      </c>
      <c r="Q54" s="168">
        <v>0</v>
      </c>
      <c r="R54" s="169"/>
      <c r="S54" s="169" t="s">
        <v>110</v>
      </c>
      <c r="T54" s="169" t="s">
        <v>110</v>
      </c>
      <c r="U54" s="169">
        <v>0.27024999999999999</v>
      </c>
      <c r="V54" s="170">
        <v>8.3777499999999989</v>
      </c>
      <c r="W54" s="156"/>
      <c r="X54" s="156" t="s">
        <v>111</v>
      </c>
      <c r="Y54" s="156" t="s">
        <v>112</v>
      </c>
      <c r="Z54" s="150"/>
      <c r="AA54" s="150"/>
      <c r="AB54" s="150"/>
      <c r="AC54" s="150"/>
      <c r="AD54" s="150"/>
      <c r="AE54" s="150"/>
      <c r="AF54" s="150"/>
      <c r="AG54" s="150" t="s">
        <v>113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3"/>
      <c r="B55" s="154"/>
      <c r="C55" s="179" t="s">
        <v>199</v>
      </c>
      <c r="D55" s="157"/>
      <c r="E55" s="185">
        <v>31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50"/>
      <c r="AA55" s="150"/>
      <c r="AB55" s="150"/>
      <c r="AC55" s="150"/>
      <c r="AD55" s="150"/>
      <c r="AE55" s="150"/>
      <c r="AF55" s="150"/>
      <c r="AG55" s="150" t="s">
        <v>115</v>
      </c>
      <c r="AH55" s="150">
        <v>5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71">
        <v>30</v>
      </c>
      <c r="B56" s="172" t="s">
        <v>200</v>
      </c>
      <c r="C56" s="180" t="s">
        <v>201</v>
      </c>
      <c r="D56" s="173" t="s">
        <v>147</v>
      </c>
      <c r="E56" s="175">
        <v>40</v>
      </c>
      <c r="F56" s="187"/>
      <c r="G56" s="169">
        <f t="shared" ref="G56:G59" si="0">E56*F56</f>
        <v>0</v>
      </c>
      <c r="H56" s="175">
        <v>8.25</v>
      </c>
      <c r="I56" s="175">
        <v>330</v>
      </c>
      <c r="J56" s="175">
        <v>77.25</v>
      </c>
      <c r="K56" s="175">
        <v>3090</v>
      </c>
      <c r="L56" s="175">
        <v>21</v>
      </c>
      <c r="M56" s="175">
        <v>4138.2</v>
      </c>
      <c r="N56" s="174">
        <v>5.0000000000000002E-5</v>
      </c>
      <c r="O56" s="174">
        <v>2E-3</v>
      </c>
      <c r="P56" s="174">
        <v>0</v>
      </c>
      <c r="Q56" s="174">
        <v>0</v>
      </c>
      <c r="R56" s="175"/>
      <c r="S56" s="175" t="s">
        <v>110</v>
      </c>
      <c r="T56" s="175" t="s">
        <v>110</v>
      </c>
      <c r="U56" s="175">
        <v>0.115</v>
      </c>
      <c r="V56" s="176">
        <v>4.6000000000000005</v>
      </c>
      <c r="W56" s="156"/>
      <c r="X56" s="156" t="s">
        <v>111</v>
      </c>
      <c r="Y56" s="156" t="s">
        <v>112</v>
      </c>
      <c r="Z56" s="150"/>
      <c r="AA56" s="150"/>
      <c r="AB56" s="150"/>
      <c r="AC56" s="150"/>
      <c r="AD56" s="150"/>
      <c r="AE56" s="150"/>
      <c r="AF56" s="150"/>
      <c r="AG56" s="150" t="s">
        <v>113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x14ac:dyDescent="0.2">
      <c r="A57" s="171">
        <v>31</v>
      </c>
      <c r="B57" s="172" t="s">
        <v>202</v>
      </c>
      <c r="C57" s="180" t="s">
        <v>203</v>
      </c>
      <c r="D57" s="173" t="s">
        <v>147</v>
      </c>
      <c r="E57" s="175">
        <v>2</v>
      </c>
      <c r="F57" s="187"/>
      <c r="G57" s="169">
        <f t="shared" si="0"/>
        <v>0</v>
      </c>
      <c r="H57" s="175">
        <v>18.61</v>
      </c>
      <c r="I57" s="175">
        <v>37.22</v>
      </c>
      <c r="J57" s="175">
        <v>112.39</v>
      </c>
      <c r="K57" s="175">
        <v>224.78</v>
      </c>
      <c r="L57" s="175">
        <v>21</v>
      </c>
      <c r="M57" s="175">
        <v>317.02</v>
      </c>
      <c r="N57" s="174">
        <v>4.0000000000000003E-5</v>
      </c>
      <c r="O57" s="174">
        <v>8.0000000000000007E-5</v>
      </c>
      <c r="P57" s="174">
        <v>0</v>
      </c>
      <c r="Q57" s="174">
        <v>0</v>
      </c>
      <c r="R57" s="175"/>
      <c r="S57" s="175" t="s">
        <v>110</v>
      </c>
      <c r="T57" s="175" t="s">
        <v>110</v>
      </c>
      <c r="U57" s="175">
        <v>0.16675000000000001</v>
      </c>
      <c r="V57" s="176">
        <v>0.33350000000000002</v>
      </c>
      <c r="W57" s="156"/>
      <c r="X57" s="156" t="s">
        <v>111</v>
      </c>
      <c r="Y57" s="156" t="s">
        <v>112</v>
      </c>
      <c r="Z57" s="150"/>
      <c r="AA57" s="150"/>
      <c r="AB57" s="150"/>
      <c r="AC57" s="150"/>
      <c r="AD57" s="150"/>
      <c r="AE57" s="150"/>
      <c r="AF57" s="150"/>
      <c r="AG57" s="150" t="s">
        <v>113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171">
        <v>32</v>
      </c>
      <c r="B58" s="172" t="s">
        <v>204</v>
      </c>
      <c r="C58" s="180" t="s">
        <v>205</v>
      </c>
      <c r="D58" s="173" t="s">
        <v>147</v>
      </c>
      <c r="E58" s="175">
        <v>3</v>
      </c>
      <c r="F58" s="187"/>
      <c r="G58" s="169">
        <f t="shared" si="0"/>
        <v>0</v>
      </c>
      <c r="H58" s="175">
        <v>56.66</v>
      </c>
      <c r="I58" s="175">
        <v>169.98</v>
      </c>
      <c r="J58" s="175">
        <v>221.84</v>
      </c>
      <c r="K58" s="175">
        <v>665.52</v>
      </c>
      <c r="L58" s="175">
        <v>21</v>
      </c>
      <c r="M58" s="175">
        <v>1010.955</v>
      </c>
      <c r="N58" s="174">
        <v>1.1E-4</v>
      </c>
      <c r="O58" s="174">
        <v>3.3E-4</v>
      </c>
      <c r="P58" s="174">
        <v>0</v>
      </c>
      <c r="Q58" s="174">
        <v>0</v>
      </c>
      <c r="R58" s="175"/>
      <c r="S58" s="175" t="s">
        <v>110</v>
      </c>
      <c r="T58" s="175" t="s">
        <v>110</v>
      </c>
      <c r="U58" s="175">
        <v>0.33017000000000002</v>
      </c>
      <c r="V58" s="176">
        <v>0.99051</v>
      </c>
      <c r="W58" s="156"/>
      <c r="X58" s="156" t="s">
        <v>111</v>
      </c>
      <c r="Y58" s="156" t="s">
        <v>112</v>
      </c>
      <c r="Z58" s="150"/>
      <c r="AA58" s="150"/>
      <c r="AB58" s="150"/>
      <c r="AC58" s="150"/>
      <c r="AD58" s="150"/>
      <c r="AE58" s="150"/>
      <c r="AF58" s="150"/>
      <c r="AG58" s="150" t="s">
        <v>113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x14ac:dyDescent="0.2">
      <c r="A59" s="165">
        <v>33</v>
      </c>
      <c r="B59" s="166" t="s">
        <v>206</v>
      </c>
      <c r="C59" s="178" t="s">
        <v>207</v>
      </c>
      <c r="D59" s="167" t="s">
        <v>150</v>
      </c>
      <c r="E59" s="169">
        <v>6</v>
      </c>
      <c r="F59" s="186"/>
      <c r="G59" s="169">
        <f t="shared" si="0"/>
        <v>0</v>
      </c>
      <c r="H59" s="169">
        <v>867.45</v>
      </c>
      <c r="I59" s="169">
        <v>5204.7000000000007</v>
      </c>
      <c r="J59" s="169">
        <v>220.55</v>
      </c>
      <c r="K59" s="169">
        <v>1323.3000000000002</v>
      </c>
      <c r="L59" s="169">
        <v>21</v>
      </c>
      <c r="M59" s="169">
        <v>7898.88</v>
      </c>
      <c r="N59" s="168">
        <v>4.0200000000000001E-3</v>
      </c>
      <c r="O59" s="168">
        <v>2.4120000000000003E-2</v>
      </c>
      <c r="P59" s="168">
        <v>0</v>
      </c>
      <c r="Q59" s="168">
        <v>0</v>
      </c>
      <c r="R59" s="169"/>
      <c r="S59" s="169" t="s">
        <v>110</v>
      </c>
      <c r="T59" s="169" t="s">
        <v>110</v>
      </c>
      <c r="U59" s="169">
        <v>0.33983000000000002</v>
      </c>
      <c r="V59" s="170">
        <v>2.03898</v>
      </c>
      <c r="W59" s="156"/>
      <c r="X59" s="156" t="s">
        <v>111</v>
      </c>
      <c r="Y59" s="156" t="s">
        <v>112</v>
      </c>
      <c r="Z59" s="150"/>
      <c r="AA59" s="150"/>
      <c r="AB59" s="150"/>
      <c r="AC59" s="150"/>
      <c r="AD59" s="150"/>
      <c r="AE59" s="150"/>
      <c r="AF59" s="150"/>
      <c r="AG59" s="150" t="s">
        <v>113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3"/>
      <c r="B60" s="154"/>
      <c r="C60" s="179" t="s">
        <v>208</v>
      </c>
      <c r="D60" s="157"/>
      <c r="E60" s="185">
        <v>6</v>
      </c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50"/>
      <c r="AA60" s="150"/>
      <c r="AB60" s="150"/>
      <c r="AC60" s="150"/>
      <c r="AD60" s="150"/>
      <c r="AE60" s="150"/>
      <c r="AF60" s="150"/>
      <c r="AG60" s="150" t="s">
        <v>115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65">
        <v>34</v>
      </c>
      <c r="B61" s="166" t="s">
        <v>209</v>
      </c>
      <c r="C61" s="178" t="s">
        <v>210</v>
      </c>
      <c r="D61" s="167" t="s">
        <v>150</v>
      </c>
      <c r="E61" s="169">
        <v>10</v>
      </c>
      <c r="F61" s="186"/>
      <c r="G61" s="169">
        <f>E61*F61</f>
        <v>0</v>
      </c>
      <c r="H61" s="169">
        <v>145.58000000000001</v>
      </c>
      <c r="I61" s="169">
        <v>1455.8000000000002</v>
      </c>
      <c r="J61" s="169">
        <v>63.92</v>
      </c>
      <c r="K61" s="169">
        <v>639.20000000000005</v>
      </c>
      <c r="L61" s="169">
        <v>21</v>
      </c>
      <c r="M61" s="169">
        <v>2534.9499999999998</v>
      </c>
      <c r="N61" s="168">
        <v>7.2000000000000005E-4</v>
      </c>
      <c r="O61" s="168">
        <v>7.2000000000000007E-3</v>
      </c>
      <c r="P61" s="168">
        <v>0</v>
      </c>
      <c r="Q61" s="168">
        <v>0</v>
      </c>
      <c r="R61" s="169"/>
      <c r="S61" s="169" t="s">
        <v>110</v>
      </c>
      <c r="T61" s="169" t="s">
        <v>110</v>
      </c>
      <c r="U61" s="169">
        <v>0.10005</v>
      </c>
      <c r="V61" s="170">
        <v>1.0004999999999999</v>
      </c>
      <c r="W61" s="156"/>
      <c r="X61" s="156" t="s">
        <v>111</v>
      </c>
      <c r="Y61" s="156" t="s">
        <v>112</v>
      </c>
      <c r="Z61" s="150"/>
      <c r="AA61" s="150"/>
      <c r="AB61" s="150"/>
      <c r="AC61" s="150"/>
      <c r="AD61" s="150"/>
      <c r="AE61" s="150"/>
      <c r="AF61" s="150"/>
      <c r="AG61" s="150" t="s">
        <v>113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3"/>
      <c r="B62" s="154"/>
      <c r="C62" s="179" t="s">
        <v>211</v>
      </c>
      <c r="D62" s="157"/>
      <c r="E62" s="185">
        <v>10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50"/>
      <c r="AA62" s="150"/>
      <c r="AB62" s="150"/>
      <c r="AC62" s="150"/>
      <c r="AD62" s="150"/>
      <c r="AE62" s="150"/>
      <c r="AF62" s="150"/>
      <c r="AG62" s="150" t="s">
        <v>115</v>
      </c>
      <c r="AH62" s="150">
        <v>5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71">
        <v>35</v>
      </c>
      <c r="B63" s="172" t="s">
        <v>212</v>
      </c>
      <c r="C63" s="180" t="s">
        <v>213</v>
      </c>
      <c r="D63" s="173" t="s">
        <v>150</v>
      </c>
      <c r="E63" s="175">
        <v>17</v>
      </c>
      <c r="F63" s="187"/>
      <c r="G63" s="169">
        <f t="shared" ref="G63:G64" si="1">E63*F63</f>
        <v>0</v>
      </c>
      <c r="H63" s="175">
        <v>758.14</v>
      </c>
      <c r="I63" s="175">
        <v>12888.38</v>
      </c>
      <c r="J63" s="175">
        <v>434.86</v>
      </c>
      <c r="K63" s="175">
        <v>7392.62</v>
      </c>
      <c r="L63" s="175">
        <v>21</v>
      </c>
      <c r="M63" s="175">
        <v>24540.01</v>
      </c>
      <c r="N63" s="174">
        <v>5.2599999999999999E-3</v>
      </c>
      <c r="O63" s="174">
        <v>8.9419999999999999E-2</v>
      </c>
      <c r="P63" s="174">
        <v>0</v>
      </c>
      <c r="Q63" s="174">
        <v>0</v>
      </c>
      <c r="R63" s="175"/>
      <c r="S63" s="175" t="s">
        <v>110</v>
      </c>
      <c r="T63" s="175" t="s">
        <v>110</v>
      </c>
      <c r="U63" s="175">
        <v>0.745</v>
      </c>
      <c r="V63" s="176">
        <v>12.664999999999999</v>
      </c>
      <c r="W63" s="156"/>
      <c r="X63" s="156" t="s">
        <v>111</v>
      </c>
      <c r="Y63" s="156" t="s">
        <v>112</v>
      </c>
      <c r="Z63" s="150"/>
      <c r="AA63" s="150"/>
      <c r="AB63" s="150"/>
      <c r="AC63" s="150"/>
      <c r="AD63" s="150"/>
      <c r="AE63" s="150"/>
      <c r="AF63" s="150"/>
      <c r="AG63" s="150" t="s">
        <v>113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x14ac:dyDescent="0.2">
      <c r="A64" s="165">
        <v>36</v>
      </c>
      <c r="B64" s="166" t="s">
        <v>214</v>
      </c>
      <c r="C64" s="178" t="s">
        <v>215</v>
      </c>
      <c r="D64" s="167" t="s">
        <v>150</v>
      </c>
      <c r="E64" s="169">
        <v>31</v>
      </c>
      <c r="F64" s="186"/>
      <c r="G64" s="169">
        <f t="shared" si="1"/>
        <v>0</v>
      </c>
      <c r="H64" s="169">
        <v>0</v>
      </c>
      <c r="I64" s="169">
        <v>0</v>
      </c>
      <c r="J64" s="169">
        <v>53.3</v>
      </c>
      <c r="K64" s="169">
        <v>1652.3</v>
      </c>
      <c r="L64" s="169">
        <v>21</v>
      </c>
      <c r="M64" s="169">
        <v>1999.2829999999999</v>
      </c>
      <c r="N64" s="168">
        <v>0</v>
      </c>
      <c r="O64" s="168">
        <v>0</v>
      </c>
      <c r="P64" s="168">
        <v>3.3600000000000001E-3</v>
      </c>
      <c r="Q64" s="168">
        <v>0.10416</v>
      </c>
      <c r="R64" s="169"/>
      <c r="S64" s="169" t="s">
        <v>110</v>
      </c>
      <c r="T64" s="169" t="s">
        <v>110</v>
      </c>
      <c r="U64" s="169">
        <v>7.9350000000000004E-2</v>
      </c>
      <c r="V64" s="170">
        <v>2.4598500000000003</v>
      </c>
      <c r="W64" s="156"/>
      <c r="X64" s="156" t="s">
        <v>111</v>
      </c>
      <c r="Y64" s="156" t="s">
        <v>112</v>
      </c>
      <c r="Z64" s="150"/>
      <c r="AA64" s="150"/>
      <c r="AB64" s="150"/>
      <c r="AC64" s="150"/>
      <c r="AD64" s="150"/>
      <c r="AE64" s="150"/>
      <c r="AF64" s="150"/>
      <c r="AG64" s="150" t="s">
        <v>113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3"/>
      <c r="B65" s="154"/>
      <c r="C65" s="179" t="s">
        <v>216</v>
      </c>
      <c r="D65" s="157"/>
      <c r="E65" s="185">
        <v>31</v>
      </c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50"/>
      <c r="AA65" s="150"/>
      <c r="AB65" s="150"/>
      <c r="AC65" s="150"/>
      <c r="AD65" s="150"/>
      <c r="AE65" s="150"/>
      <c r="AF65" s="150"/>
      <c r="AG65" s="150" t="s">
        <v>115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x14ac:dyDescent="0.2">
      <c r="A66" s="165">
        <v>37</v>
      </c>
      <c r="B66" s="166" t="s">
        <v>217</v>
      </c>
      <c r="C66" s="178" t="s">
        <v>218</v>
      </c>
      <c r="D66" s="167" t="s">
        <v>150</v>
      </c>
      <c r="E66" s="169">
        <v>6</v>
      </c>
      <c r="F66" s="186"/>
      <c r="G66" s="169">
        <f>E66*F66</f>
        <v>0</v>
      </c>
      <c r="H66" s="169">
        <v>0</v>
      </c>
      <c r="I66" s="169">
        <v>0</v>
      </c>
      <c r="J66" s="169">
        <v>44.1</v>
      </c>
      <c r="K66" s="169">
        <v>264.60000000000002</v>
      </c>
      <c r="L66" s="169">
        <v>21</v>
      </c>
      <c r="M66" s="169">
        <v>320.16600000000005</v>
      </c>
      <c r="N66" s="168">
        <v>0</v>
      </c>
      <c r="O66" s="168">
        <v>0</v>
      </c>
      <c r="P66" s="168">
        <v>3.7699999999999999E-3</v>
      </c>
      <c r="Q66" s="168">
        <v>2.2620000000000001E-2</v>
      </c>
      <c r="R66" s="169"/>
      <c r="S66" s="169" t="s">
        <v>110</v>
      </c>
      <c r="T66" s="169" t="s">
        <v>110</v>
      </c>
      <c r="U66" s="169">
        <v>6.5549999999999997E-2</v>
      </c>
      <c r="V66" s="170">
        <v>0.39329999999999998</v>
      </c>
      <c r="W66" s="156"/>
      <c r="X66" s="156" t="s">
        <v>111</v>
      </c>
      <c r="Y66" s="156" t="s">
        <v>112</v>
      </c>
      <c r="Z66" s="150"/>
      <c r="AA66" s="150"/>
      <c r="AB66" s="150"/>
      <c r="AC66" s="150"/>
      <c r="AD66" s="150"/>
      <c r="AE66" s="150"/>
      <c r="AF66" s="150"/>
      <c r="AG66" s="150" t="s">
        <v>113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3"/>
      <c r="B67" s="154"/>
      <c r="C67" s="179" t="s">
        <v>208</v>
      </c>
      <c r="D67" s="157"/>
      <c r="E67" s="185">
        <v>6</v>
      </c>
      <c r="F67" s="156"/>
      <c r="G67" s="156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50"/>
      <c r="AA67" s="150"/>
      <c r="AB67" s="150"/>
      <c r="AC67" s="150"/>
      <c r="AD67" s="150"/>
      <c r="AE67" s="150"/>
      <c r="AF67" s="150"/>
      <c r="AG67" s="150" t="s">
        <v>115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x14ac:dyDescent="0.2">
      <c r="A68" s="165">
        <v>38</v>
      </c>
      <c r="B68" s="166" t="s">
        <v>219</v>
      </c>
      <c r="C68" s="178" t="s">
        <v>220</v>
      </c>
      <c r="D68" s="167" t="s">
        <v>150</v>
      </c>
      <c r="E68" s="169">
        <v>17</v>
      </c>
      <c r="F68" s="186"/>
      <c r="G68" s="169">
        <f>E68*F68</f>
        <v>0</v>
      </c>
      <c r="H68" s="169">
        <v>0</v>
      </c>
      <c r="I68" s="169">
        <v>0</v>
      </c>
      <c r="J68" s="169">
        <v>71.2</v>
      </c>
      <c r="K68" s="169">
        <v>1210.4000000000001</v>
      </c>
      <c r="L68" s="169">
        <v>21</v>
      </c>
      <c r="M68" s="169">
        <v>1464.5840000000001</v>
      </c>
      <c r="N68" s="168">
        <v>0</v>
      </c>
      <c r="O68" s="168">
        <v>0</v>
      </c>
      <c r="P68" s="168">
        <v>3.3700000000000002E-3</v>
      </c>
      <c r="Q68" s="168">
        <v>5.7290000000000001E-2</v>
      </c>
      <c r="R68" s="169"/>
      <c r="S68" s="169" t="s">
        <v>110</v>
      </c>
      <c r="T68" s="169" t="s">
        <v>110</v>
      </c>
      <c r="U68" s="169">
        <v>0.115</v>
      </c>
      <c r="V68" s="170">
        <v>1.9550000000000001</v>
      </c>
      <c r="W68" s="156"/>
      <c r="X68" s="156" t="s">
        <v>111</v>
      </c>
      <c r="Y68" s="156" t="s">
        <v>112</v>
      </c>
      <c r="Z68" s="150"/>
      <c r="AA68" s="150"/>
      <c r="AB68" s="150"/>
      <c r="AC68" s="150"/>
      <c r="AD68" s="150"/>
      <c r="AE68" s="150"/>
      <c r="AF68" s="150"/>
      <c r="AG68" s="150" t="s">
        <v>113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3"/>
      <c r="B69" s="154"/>
      <c r="C69" s="179" t="s">
        <v>221</v>
      </c>
      <c r="D69" s="157"/>
      <c r="E69" s="185">
        <v>10</v>
      </c>
      <c r="F69" s="156"/>
      <c r="G69" s="156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50"/>
      <c r="AA69" s="150"/>
      <c r="AB69" s="150"/>
      <c r="AC69" s="150"/>
      <c r="AD69" s="150"/>
      <c r="AE69" s="150"/>
      <c r="AF69" s="150"/>
      <c r="AG69" s="150" t="s">
        <v>115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2" x14ac:dyDescent="0.2">
      <c r="A70" s="153"/>
      <c r="B70" s="154"/>
      <c r="C70" s="179" t="s">
        <v>222</v>
      </c>
      <c r="D70" s="157"/>
      <c r="E70" s="185">
        <v>7</v>
      </c>
      <c r="F70" s="156"/>
      <c r="G70" s="156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50"/>
      <c r="AA70" s="150"/>
      <c r="AB70" s="150"/>
      <c r="AC70" s="150"/>
      <c r="AD70" s="150"/>
      <c r="AE70" s="150"/>
      <c r="AF70" s="150"/>
      <c r="AG70" s="150" t="s">
        <v>115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x14ac:dyDescent="0.2">
      <c r="A71" s="165">
        <v>39</v>
      </c>
      <c r="B71" s="166" t="s">
        <v>223</v>
      </c>
      <c r="C71" s="178" t="s">
        <v>224</v>
      </c>
      <c r="D71" s="167" t="s">
        <v>150</v>
      </c>
      <c r="E71" s="169">
        <v>7</v>
      </c>
      <c r="F71" s="186"/>
      <c r="G71" s="169">
        <f>E71*F71</f>
        <v>0</v>
      </c>
      <c r="H71" s="169">
        <v>525.54</v>
      </c>
      <c r="I71" s="169">
        <v>3678.7799999999997</v>
      </c>
      <c r="J71" s="169">
        <v>324.45999999999998</v>
      </c>
      <c r="K71" s="169">
        <v>2271.2199999999998</v>
      </c>
      <c r="L71" s="169">
        <v>21</v>
      </c>
      <c r="M71" s="169">
        <v>7199.5</v>
      </c>
      <c r="N71" s="168">
        <v>5.2599999999999999E-3</v>
      </c>
      <c r="O71" s="168">
        <v>3.6819999999999999E-2</v>
      </c>
      <c r="P71" s="168">
        <v>0</v>
      </c>
      <c r="Q71" s="168">
        <v>0</v>
      </c>
      <c r="R71" s="169"/>
      <c r="S71" s="169" t="s">
        <v>122</v>
      </c>
      <c r="T71" s="169" t="s">
        <v>123</v>
      </c>
      <c r="U71" s="169">
        <v>0.745</v>
      </c>
      <c r="V71" s="170">
        <v>5.2149999999999999</v>
      </c>
      <c r="W71" s="156"/>
      <c r="X71" s="156" t="s">
        <v>111</v>
      </c>
      <c r="Y71" s="156" t="s">
        <v>112</v>
      </c>
      <c r="Z71" s="150"/>
      <c r="AA71" s="150"/>
      <c r="AB71" s="150"/>
      <c r="AC71" s="150"/>
      <c r="AD71" s="150"/>
      <c r="AE71" s="150"/>
      <c r="AF71" s="150"/>
      <c r="AG71" s="150" t="s">
        <v>113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3"/>
      <c r="B72" s="154"/>
      <c r="C72" s="179" t="s">
        <v>222</v>
      </c>
      <c r="D72" s="157"/>
      <c r="E72" s="185">
        <v>7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50"/>
      <c r="AA72" s="150"/>
      <c r="AB72" s="150"/>
      <c r="AC72" s="150"/>
      <c r="AD72" s="150"/>
      <c r="AE72" s="150"/>
      <c r="AF72" s="150"/>
      <c r="AG72" s="150" t="s">
        <v>115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171">
        <v>40</v>
      </c>
      <c r="B73" s="172" t="s">
        <v>225</v>
      </c>
      <c r="C73" s="180" t="s">
        <v>226</v>
      </c>
      <c r="D73" s="173" t="s">
        <v>0</v>
      </c>
      <c r="E73" s="175">
        <f>SUM(G52:G71)/100</f>
        <v>0</v>
      </c>
      <c r="F73" s="187"/>
      <c r="G73" s="169">
        <f>E73*F73</f>
        <v>0</v>
      </c>
      <c r="H73" s="175">
        <v>0</v>
      </c>
      <c r="I73" s="175">
        <v>0</v>
      </c>
      <c r="J73" s="175">
        <v>2.15</v>
      </c>
      <c r="K73" s="175">
        <v>1173.2399499999999</v>
      </c>
      <c r="L73" s="175">
        <v>21</v>
      </c>
      <c r="M73" s="175">
        <v>1419.6204</v>
      </c>
      <c r="N73" s="174">
        <v>0</v>
      </c>
      <c r="O73" s="174">
        <v>0</v>
      </c>
      <c r="P73" s="174">
        <v>0</v>
      </c>
      <c r="Q73" s="174">
        <v>0</v>
      </c>
      <c r="R73" s="175"/>
      <c r="S73" s="175" t="s">
        <v>110</v>
      </c>
      <c r="T73" s="175" t="s">
        <v>110</v>
      </c>
      <c r="U73" s="175">
        <v>0</v>
      </c>
      <c r="V73" s="176">
        <v>0</v>
      </c>
      <c r="W73" s="156"/>
      <c r="X73" s="156" t="s">
        <v>127</v>
      </c>
      <c r="Y73" s="156" t="s">
        <v>112</v>
      </c>
      <c r="Z73" s="150"/>
      <c r="AA73" s="150"/>
      <c r="AB73" s="150"/>
      <c r="AC73" s="150"/>
      <c r="AD73" s="150"/>
      <c r="AE73" s="150"/>
      <c r="AF73" s="150"/>
      <c r="AG73" s="150" t="s">
        <v>128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159" t="s">
        <v>105</v>
      </c>
      <c r="B74" s="160" t="s">
        <v>68</v>
      </c>
      <c r="C74" s="177" t="s">
        <v>69</v>
      </c>
      <c r="D74" s="161"/>
      <c r="E74" s="163"/>
      <c r="F74" s="163"/>
      <c r="G74" s="163">
        <f>SUM(G75:G88)</f>
        <v>0</v>
      </c>
      <c r="H74" s="163"/>
      <c r="I74" s="163">
        <v>174954.53</v>
      </c>
      <c r="J74" s="163"/>
      <c r="K74" s="163">
        <v>121175.56</v>
      </c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4"/>
      <c r="W74" s="158"/>
      <c r="X74" s="158"/>
      <c r="Y74" s="158"/>
      <c r="AG74" t="s">
        <v>106</v>
      </c>
    </row>
    <row r="75" spans="1:60" x14ac:dyDescent="0.2">
      <c r="A75" s="165">
        <v>41</v>
      </c>
      <c r="B75" s="166" t="s">
        <v>227</v>
      </c>
      <c r="C75" s="178" t="s">
        <v>228</v>
      </c>
      <c r="D75" s="167" t="s">
        <v>109</v>
      </c>
      <c r="E75" s="169">
        <v>130</v>
      </c>
      <c r="F75" s="186"/>
      <c r="G75" s="169">
        <f>E75*F75</f>
        <v>0</v>
      </c>
      <c r="H75" s="169">
        <v>0</v>
      </c>
      <c r="I75" s="169">
        <v>0</v>
      </c>
      <c r="J75" s="169">
        <v>117</v>
      </c>
      <c r="K75" s="169">
        <v>15210</v>
      </c>
      <c r="L75" s="169">
        <v>21</v>
      </c>
      <c r="M75" s="169">
        <v>18404.099999999999</v>
      </c>
      <c r="N75" s="168">
        <v>0</v>
      </c>
      <c r="O75" s="168">
        <v>0</v>
      </c>
      <c r="P75" s="168">
        <v>6.7000000000000004E-2</v>
      </c>
      <c r="Q75" s="168">
        <v>8.7100000000000009</v>
      </c>
      <c r="R75" s="169"/>
      <c r="S75" s="169" t="s">
        <v>110</v>
      </c>
      <c r="T75" s="169" t="s">
        <v>110</v>
      </c>
      <c r="U75" s="169">
        <v>0.21099999999999999</v>
      </c>
      <c r="V75" s="170">
        <v>27.43</v>
      </c>
      <c r="W75" s="156"/>
      <c r="X75" s="156" t="s">
        <v>111</v>
      </c>
      <c r="Y75" s="156" t="s">
        <v>112</v>
      </c>
      <c r="Z75" s="150"/>
      <c r="AA75" s="150"/>
      <c r="AB75" s="150"/>
      <c r="AC75" s="150"/>
      <c r="AD75" s="150"/>
      <c r="AE75" s="150"/>
      <c r="AF75" s="150"/>
      <c r="AG75" s="150" t="s">
        <v>113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3"/>
      <c r="B76" s="154"/>
      <c r="C76" s="179" t="s">
        <v>229</v>
      </c>
      <c r="D76" s="157"/>
      <c r="E76" s="185">
        <v>130</v>
      </c>
      <c r="F76" s="156"/>
      <c r="G76" s="156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50"/>
      <c r="AA76" s="150"/>
      <c r="AB76" s="150"/>
      <c r="AC76" s="150"/>
      <c r="AD76" s="150"/>
      <c r="AE76" s="150"/>
      <c r="AF76" s="150"/>
      <c r="AG76" s="150" t="s">
        <v>115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x14ac:dyDescent="0.2">
      <c r="A77" s="165">
        <v>42</v>
      </c>
      <c r="B77" s="166" t="s">
        <v>230</v>
      </c>
      <c r="C77" s="178" t="s">
        <v>231</v>
      </c>
      <c r="D77" s="167" t="s">
        <v>150</v>
      </c>
      <c r="E77" s="169">
        <v>22.5</v>
      </c>
      <c r="F77" s="186"/>
      <c r="G77" s="169">
        <f>E77*F77</f>
        <v>0</v>
      </c>
      <c r="H77" s="169">
        <v>0</v>
      </c>
      <c r="I77" s="169">
        <v>0</v>
      </c>
      <c r="J77" s="169">
        <v>44.8</v>
      </c>
      <c r="K77" s="169">
        <v>1007.9999999999999</v>
      </c>
      <c r="L77" s="169">
        <v>21</v>
      </c>
      <c r="M77" s="169">
        <v>1219.68</v>
      </c>
      <c r="N77" s="168">
        <v>0</v>
      </c>
      <c r="O77" s="168">
        <v>0</v>
      </c>
      <c r="P77" s="168">
        <v>2.3E-2</v>
      </c>
      <c r="Q77" s="168">
        <v>0.51749999999999996</v>
      </c>
      <c r="R77" s="169"/>
      <c r="S77" s="169" t="s">
        <v>110</v>
      </c>
      <c r="T77" s="169" t="s">
        <v>110</v>
      </c>
      <c r="U77" s="169">
        <v>0.08</v>
      </c>
      <c r="V77" s="170">
        <v>1.8</v>
      </c>
      <c r="W77" s="156"/>
      <c r="X77" s="156" t="s">
        <v>111</v>
      </c>
      <c r="Y77" s="156" t="s">
        <v>112</v>
      </c>
      <c r="Z77" s="150"/>
      <c r="AA77" s="150"/>
      <c r="AB77" s="150"/>
      <c r="AC77" s="150"/>
      <c r="AD77" s="150"/>
      <c r="AE77" s="150"/>
      <c r="AF77" s="150"/>
      <c r="AG77" s="150" t="s">
        <v>113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3"/>
      <c r="B78" s="154"/>
      <c r="C78" s="179" t="s">
        <v>232</v>
      </c>
      <c r="D78" s="157"/>
      <c r="E78" s="185">
        <v>14.5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50"/>
      <c r="AA78" s="150"/>
      <c r="AB78" s="150"/>
      <c r="AC78" s="150"/>
      <c r="AD78" s="150"/>
      <c r="AE78" s="150"/>
      <c r="AF78" s="150"/>
      <c r="AG78" s="150" t="s">
        <v>115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2" x14ac:dyDescent="0.2">
      <c r="A79" s="153"/>
      <c r="B79" s="154"/>
      <c r="C79" s="179" t="s">
        <v>233</v>
      </c>
      <c r="D79" s="157"/>
      <c r="E79" s="185">
        <v>8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50"/>
      <c r="AA79" s="150"/>
      <c r="AB79" s="150"/>
      <c r="AC79" s="150"/>
      <c r="AD79" s="150"/>
      <c r="AE79" s="150"/>
      <c r="AF79" s="150"/>
      <c r="AG79" s="150" t="s">
        <v>115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x14ac:dyDescent="0.2">
      <c r="A80" s="165">
        <v>43</v>
      </c>
      <c r="B80" s="166" t="s">
        <v>234</v>
      </c>
      <c r="C80" s="178" t="s">
        <v>235</v>
      </c>
      <c r="D80" s="167" t="s">
        <v>109</v>
      </c>
      <c r="E80" s="169">
        <v>130</v>
      </c>
      <c r="F80" s="186"/>
      <c r="G80" s="169">
        <f>E80*F80</f>
        <v>0</v>
      </c>
      <c r="H80" s="169">
        <v>1112.8</v>
      </c>
      <c r="I80" s="169">
        <v>144664</v>
      </c>
      <c r="J80" s="169">
        <v>425.2</v>
      </c>
      <c r="K80" s="169">
        <v>55276</v>
      </c>
      <c r="L80" s="169">
        <v>21</v>
      </c>
      <c r="M80" s="169">
        <v>241927.4</v>
      </c>
      <c r="N80" s="168">
        <v>6.2859999999999999E-2</v>
      </c>
      <c r="O80" s="168">
        <v>8.1717999999999993</v>
      </c>
      <c r="P80" s="168">
        <v>0</v>
      </c>
      <c r="Q80" s="168">
        <v>0</v>
      </c>
      <c r="R80" s="169"/>
      <c r="S80" s="169" t="s">
        <v>110</v>
      </c>
      <c r="T80" s="169" t="s">
        <v>110</v>
      </c>
      <c r="U80" s="169">
        <v>0.65</v>
      </c>
      <c r="V80" s="170">
        <v>84.5</v>
      </c>
      <c r="W80" s="156"/>
      <c r="X80" s="156" t="s">
        <v>111</v>
      </c>
      <c r="Y80" s="156" t="s">
        <v>112</v>
      </c>
      <c r="Z80" s="150"/>
      <c r="AA80" s="150"/>
      <c r="AB80" s="150"/>
      <c r="AC80" s="150"/>
      <c r="AD80" s="150"/>
      <c r="AE80" s="150"/>
      <c r="AF80" s="150"/>
      <c r="AG80" s="150" t="s">
        <v>113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3"/>
      <c r="B81" s="154"/>
      <c r="C81" s="179" t="s">
        <v>167</v>
      </c>
      <c r="D81" s="157"/>
      <c r="E81" s="185">
        <v>130</v>
      </c>
      <c r="F81" s="156"/>
      <c r="G81" s="156"/>
      <c r="H81" s="156"/>
      <c r="I81" s="156"/>
      <c r="J81" s="156"/>
      <c r="K81" s="156"/>
      <c r="L81" s="156"/>
      <c r="M81" s="156"/>
      <c r="N81" s="155"/>
      <c r="O81" s="155"/>
      <c r="P81" s="155"/>
      <c r="Q81" s="155"/>
      <c r="R81" s="156"/>
      <c r="S81" s="156"/>
      <c r="T81" s="156"/>
      <c r="U81" s="156"/>
      <c r="V81" s="156"/>
      <c r="W81" s="156"/>
      <c r="X81" s="156"/>
      <c r="Y81" s="156"/>
      <c r="Z81" s="150"/>
      <c r="AA81" s="150"/>
      <c r="AB81" s="150"/>
      <c r="AC81" s="150"/>
      <c r="AD81" s="150"/>
      <c r="AE81" s="150"/>
      <c r="AF81" s="150"/>
      <c r="AG81" s="150" t="s">
        <v>115</v>
      </c>
      <c r="AH81" s="150">
        <v>5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5">
        <v>44</v>
      </c>
      <c r="B82" s="166" t="s">
        <v>236</v>
      </c>
      <c r="C82" s="178" t="s">
        <v>237</v>
      </c>
      <c r="D82" s="167" t="s">
        <v>150</v>
      </c>
      <c r="E82" s="169">
        <v>37</v>
      </c>
      <c r="F82" s="186"/>
      <c r="G82" s="169">
        <f>E82*F82</f>
        <v>0</v>
      </c>
      <c r="H82" s="169">
        <v>20.6</v>
      </c>
      <c r="I82" s="169">
        <v>762.2</v>
      </c>
      <c r="J82" s="169">
        <v>278.39999999999998</v>
      </c>
      <c r="K82" s="169">
        <v>10300.799999999999</v>
      </c>
      <c r="L82" s="169">
        <v>21</v>
      </c>
      <c r="M82" s="169">
        <v>13386.23</v>
      </c>
      <c r="N82" s="168">
        <v>1.0000000000000001E-5</v>
      </c>
      <c r="O82" s="168">
        <v>3.7000000000000005E-4</v>
      </c>
      <c r="P82" s="168">
        <v>0</v>
      </c>
      <c r="Q82" s="168">
        <v>0</v>
      </c>
      <c r="R82" s="169"/>
      <c r="S82" s="169" t="s">
        <v>110</v>
      </c>
      <c r="T82" s="169" t="s">
        <v>110</v>
      </c>
      <c r="U82" s="169">
        <v>0.45</v>
      </c>
      <c r="V82" s="170">
        <v>16.650000000000002</v>
      </c>
      <c r="W82" s="156"/>
      <c r="X82" s="156" t="s">
        <v>111</v>
      </c>
      <c r="Y82" s="156" t="s">
        <v>112</v>
      </c>
      <c r="Z82" s="150"/>
      <c r="AA82" s="150"/>
      <c r="AB82" s="150"/>
      <c r="AC82" s="150"/>
      <c r="AD82" s="150"/>
      <c r="AE82" s="150"/>
      <c r="AF82" s="150"/>
      <c r="AG82" s="150" t="s">
        <v>113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3"/>
      <c r="B83" s="154"/>
      <c r="C83" s="179" t="s">
        <v>238</v>
      </c>
      <c r="D83" s="157"/>
      <c r="E83" s="185">
        <v>20</v>
      </c>
      <c r="F83" s="156"/>
      <c r="G83" s="156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50"/>
      <c r="AA83" s="150"/>
      <c r="AB83" s="150"/>
      <c r="AC83" s="150"/>
      <c r="AD83" s="150"/>
      <c r="AE83" s="150"/>
      <c r="AF83" s="150"/>
      <c r="AG83" s="150" t="s">
        <v>115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3"/>
      <c r="B84" s="154"/>
      <c r="C84" s="179" t="s">
        <v>221</v>
      </c>
      <c r="D84" s="157"/>
      <c r="E84" s="185">
        <v>10</v>
      </c>
      <c r="F84" s="156"/>
      <c r="G84" s="156"/>
      <c r="H84" s="156"/>
      <c r="I84" s="156"/>
      <c r="J84" s="156"/>
      <c r="K84" s="156"/>
      <c r="L84" s="156"/>
      <c r="M84" s="156"/>
      <c r="N84" s="155"/>
      <c r="O84" s="155"/>
      <c r="P84" s="155"/>
      <c r="Q84" s="155"/>
      <c r="R84" s="156"/>
      <c r="S84" s="156"/>
      <c r="T84" s="156"/>
      <c r="U84" s="156"/>
      <c r="V84" s="156"/>
      <c r="W84" s="156"/>
      <c r="X84" s="156"/>
      <c r="Y84" s="156"/>
      <c r="Z84" s="150"/>
      <c r="AA84" s="150"/>
      <c r="AB84" s="150"/>
      <c r="AC84" s="150"/>
      <c r="AD84" s="150"/>
      <c r="AE84" s="150"/>
      <c r="AF84" s="150"/>
      <c r="AG84" s="150" t="s">
        <v>115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2" x14ac:dyDescent="0.2">
      <c r="A85" s="153"/>
      <c r="B85" s="154"/>
      <c r="C85" s="179" t="s">
        <v>222</v>
      </c>
      <c r="D85" s="157"/>
      <c r="E85" s="185">
        <v>7</v>
      </c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50"/>
      <c r="AA85" s="150"/>
      <c r="AB85" s="150"/>
      <c r="AC85" s="150"/>
      <c r="AD85" s="150"/>
      <c r="AE85" s="150"/>
      <c r="AF85" s="150"/>
      <c r="AG85" s="150" t="s">
        <v>115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2.5" x14ac:dyDescent="0.2">
      <c r="A86" s="165">
        <v>45</v>
      </c>
      <c r="B86" s="166" t="s">
        <v>239</v>
      </c>
      <c r="C86" s="178" t="s">
        <v>240</v>
      </c>
      <c r="D86" s="167" t="s">
        <v>150</v>
      </c>
      <c r="E86" s="169">
        <v>22.5</v>
      </c>
      <c r="F86" s="186"/>
      <c r="G86" s="169">
        <f>E86*F86</f>
        <v>0</v>
      </c>
      <c r="H86" s="169">
        <v>1312.37</v>
      </c>
      <c r="I86" s="169">
        <v>29528.324999999997</v>
      </c>
      <c r="J86" s="169">
        <v>329.63</v>
      </c>
      <c r="K86" s="169">
        <v>7416.6750000000002</v>
      </c>
      <c r="L86" s="169">
        <v>21</v>
      </c>
      <c r="M86" s="169">
        <v>44703.45</v>
      </c>
      <c r="N86" s="168">
        <v>7.3699999999999998E-3</v>
      </c>
      <c r="O86" s="168">
        <v>0.165825</v>
      </c>
      <c r="P86" s="168">
        <v>0</v>
      </c>
      <c r="Q86" s="168">
        <v>0</v>
      </c>
      <c r="R86" s="169"/>
      <c r="S86" s="169" t="s">
        <v>110</v>
      </c>
      <c r="T86" s="169" t="s">
        <v>110</v>
      </c>
      <c r="U86" s="169">
        <v>0.5</v>
      </c>
      <c r="V86" s="170">
        <v>11.25</v>
      </c>
      <c r="W86" s="156"/>
      <c r="X86" s="156" t="s">
        <v>111</v>
      </c>
      <c r="Y86" s="156" t="s">
        <v>112</v>
      </c>
      <c r="Z86" s="150"/>
      <c r="AA86" s="150"/>
      <c r="AB86" s="150"/>
      <c r="AC86" s="150"/>
      <c r="AD86" s="150"/>
      <c r="AE86" s="150"/>
      <c r="AF86" s="150"/>
      <c r="AG86" s="150" t="s">
        <v>113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3"/>
      <c r="B87" s="154"/>
      <c r="C87" s="179" t="s">
        <v>241</v>
      </c>
      <c r="D87" s="157"/>
      <c r="E87" s="185">
        <v>22.5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50"/>
      <c r="AA87" s="150"/>
      <c r="AB87" s="150"/>
      <c r="AC87" s="150"/>
      <c r="AD87" s="150"/>
      <c r="AE87" s="150"/>
      <c r="AF87" s="150"/>
      <c r="AG87" s="150" t="s">
        <v>115</v>
      </c>
      <c r="AH87" s="150">
        <v>5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71">
        <v>46</v>
      </c>
      <c r="B88" s="172" t="s">
        <v>242</v>
      </c>
      <c r="C88" s="180" t="s">
        <v>243</v>
      </c>
      <c r="D88" s="173" t="s">
        <v>0</v>
      </c>
      <c r="E88" s="175">
        <f>SUM(G75:G86)/100</f>
        <v>0</v>
      </c>
      <c r="F88" s="187"/>
      <c r="G88" s="169">
        <f>E88*F88</f>
        <v>0</v>
      </c>
      <c r="H88" s="175">
        <v>0</v>
      </c>
      <c r="I88" s="175">
        <v>0</v>
      </c>
      <c r="J88" s="175">
        <v>12.1</v>
      </c>
      <c r="K88" s="175">
        <v>31964.085999999996</v>
      </c>
      <c r="L88" s="175">
        <v>21</v>
      </c>
      <c r="M88" s="175">
        <v>38676.548900000002</v>
      </c>
      <c r="N88" s="174">
        <v>0</v>
      </c>
      <c r="O88" s="174">
        <v>0</v>
      </c>
      <c r="P88" s="174">
        <v>0</v>
      </c>
      <c r="Q88" s="174">
        <v>0</v>
      </c>
      <c r="R88" s="175"/>
      <c r="S88" s="175" t="s">
        <v>110</v>
      </c>
      <c r="T88" s="175" t="s">
        <v>110</v>
      </c>
      <c r="U88" s="175">
        <v>2.3E-2</v>
      </c>
      <c r="V88" s="176">
        <v>60.758179999999996</v>
      </c>
      <c r="W88" s="156"/>
      <c r="X88" s="156" t="s">
        <v>127</v>
      </c>
      <c r="Y88" s="156" t="s">
        <v>112</v>
      </c>
      <c r="Z88" s="150"/>
      <c r="AA88" s="150"/>
      <c r="AB88" s="150"/>
      <c r="AC88" s="150"/>
      <c r="AD88" s="150"/>
      <c r="AE88" s="150"/>
      <c r="AF88" s="150"/>
      <c r="AG88" s="150" t="s">
        <v>128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59" t="s">
        <v>105</v>
      </c>
      <c r="B89" s="160" t="s">
        <v>70</v>
      </c>
      <c r="C89" s="177" t="s">
        <v>71</v>
      </c>
      <c r="D89" s="161"/>
      <c r="E89" s="163"/>
      <c r="F89" s="163"/>
      <c r="G89" s="163">
        <f>SUM(G90:G93)</f>
        <v>0</v>
      </c>
      <c r="H89" s="163"/>
      <c r="I89" s="163">
        <v>3984.84</v>
      </c>
      <c r="J89" s="163"/>
      <c r="K89" s="163">
        <v>19903.650000000001</v>
      </c>
      <c r="L89" s="163"/>
      <c r="M89" s="163"/>
      <c r="N89" s="162"/>
      <c r="O89" s="162"/>
      <c r="P89" s="162"/>
      <c r="Q89" s="162"/>
      <c r="R89" s="163"/>
      <c r="S89" s="163"/>
      <c r="T89" s="163"/>
      <c r="U89" s="163"/>
      <c r="V89" s="164"/>
      <c r="W89" s="158"/>
      <c r="X89" s="158"/>
      <c r="Y89" s="158"/>
      <c r="AG89" t="s">
        <v>106</v>
      </c>
    </row>
    <row r="90" spans="1:60" ht="22.5" x14ac:dyDescent="0.2">
      <c r="A90" s="171">
        <v>47</v>
      </c>
      <c r="B90" s="172" t="s">
        <v>244</v>
      </c>
      <c r="C90" s="180" t="s">
        <v>245</v>
      </c>
      <c r="D90" s="173" t="s">
        <v>289</v>
      </c>
      <c r="E90" s="175">
        <v>2</v>
      </c>
      <c r="F90" s="187"/>
      <c r="G90" s="169">
        <f t="shared" ref="G90:G93" si="2">E90*F90</f>
        <v>0</v>
      </c>
      <c r="H90" s="175">
        <v>1627.77</v>
      </c>
      <c r="I90" s="175">
        <v>3255.54</v>
      </c>
      <c r="J90" s="175">
        <v>7822.23</v>
      </c>
      <c r="K90" s="175">
        <v>15644.46</v>
      </c>
      <c r="L90" s="175">
        <v>21</v>
      </c>
      <c r="M90" s="175">
        <v>22869</v>
      </c>
      <c r="N90" s="174">
        <v>3.1E-4</v>
      </c>
      <c r="O90" s="174">
        <v>6.2E-4</v>
      </c>
      <c r="P90" s="174">
        <v>0</v>
      </c>
      <c r="Q90" s="174">
        <v>0</v>
      </c>
      <c r="R90" s="175"/>
      <c r="S90" s="175" t="s">
        <v>122</v>
      </c>
      <c r="T90" s="175" t="s">
        <v>123</v>
      </c>
      <c r="U90" s="175">
        <v>0.4</v>
      </c>
      <c r="V90" s="176">
        <v>0.8</v>
      </c>
      <c r="W90" s="156"/>
      <c r="X90" s="156" t="s">
        <v>111</v>
      </c>
      <c r="Y90" s="156" t="s">
        <v>112</v>
      </c>
      <c r="Z90" s="150"/>
      <c r="AA90" s="150"/>
      <c r="AB90" s="150"/>
      <c r="AC90" s="150"/>
      <c r="AD90" s="150"/>
      <c r="AE90" s="150"/>
      <c r="AF90" s="150"/>
      <c r="AG90" s="150" t="s">
        <v>113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x14ac:dyDescent="0.2">
      <c r="A91" s="171">
        <v>48</v>
      </c>
      <c r="B91" s="172" t="s">
        <v>246</v>
      </c>
      <c r="C91" s="180" t="s">
        <v>247</v>
      </c>
      <c r="D91" s="173" t="s">
        <v>289</v>
      </c>
      <c r="E91" s="175">
        <v>2</v>
      </c>
      <c r="F91" s="187"/>
      <c r="G91" s="169">
        <f t="shared" si="2"/>
        <v>0</v>
      </c>
      <c r="H91" s="175">
        <v>214</v>
      </c>
      <c r="I91" s="175">
        <v>428</v>
      </c>
      <c r="J91" s="175">
        <v>1156</v>
      </c>
      <c r="K91" s="175">
        <v>2312</v>
      </c>
      <c r="L91" s="175">
        <v>21</v>
      </c>
      <c r="M91" s="175">
        <v>3315.4</v>
      </c>
      <c r="N91" s="174">
        <v>5.0000000000000002E-5</v>
      </c>
      <c r="O91" s="174">
        <v>1E-4</v>
      </c>
      <c r="P91" s="174">
        <v>0</v>
      </c>
      <c r="Q91" s="174">
        <v>0</v>
      </c>
      <c r="R91" s="175"/>
      <c r="S91" s="175" t="s">
        <v>122</v>
      </c>
      <c r="T91" s="175" t="s">
        <v>123</v>
      </c>
      <c r="U91" s="175">
        <v>0.1</v>
      </c>
      <c r="V91" s="176">
        <v>0.2</v>
      </c>
      <c r="W91" s="156"/>
      <c r="X91" s="156" t="s">
        <v>111</v>
      </c>
      <c r="Y91" s="156" t="s">
        <v>112</v>
      </c>
      <c r="Z91" s="150"/>
      <c r="AA91" s="150"/>
      <c r="AB91" s="150"/>
      <c r="AC91" s="150"/>
      <c r="AD91" s="150"/>
      <c r="AE91" s="150"/>
      <c r="AF91" s="150"/>
      <c r="AG91" s="150" t="s">
        <v>113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x14ac:dyDescent="0.2">
      <c r="A92" s="171">
        <v>49</v>
      </c>
      <c r="B92" s="172" t="s">
        <v>248</v>
      </c>
      <c r="C92" s="180" t="s">
        <v>249</v>
      </c>
      <c r="D92" s="173" t="s">
        <v>147</v>
      </c>
      <c r="E92" s="175">
        <v>2</v>
      </c>
      <c r="F92" s="187"/>
      <c r="G92" s="169">
        <f t="shared" si="2"/>
        <v>0</v>
      </c>
      <c r="H92" s="175">
        <v>150.65</v>
      </c>
      <c r="I92" s="175">
        <v>301.3</v>
      </c>
      <c r="J92" s="175">
        <v>699.35</v>
      </c>
      <c r="K92" s="175">
        <v>1398.7</v>
      </c>
      <c r="L92" s="175">
        <v>21</v>
      </c>
      <c r="M92" s="175">
        <v>2057</v>
      </c>
      <c r="N92" s="174">
        <v>6.0000000000000002E-5</v>
      </c>
      <c r="O92" s="174">
        <v>1.2E-4</v>
      </c>
      <c r="P92" s="174">
        <v>1E-3</v>
      </c>
      <c r="Q92" s="174">
        <v>2E-3</v>
      </c>
      <c r="R92" s="175"/>
      <c r="S92" s="175" t="s">
        <v>122</v>
      </c>
      <c r="T92" s="175" t="s">
        <v>123</v>
      </c>
      <c r="U92" s="175">
        <v>9.7000000000000003E-2</v>
      </c>
      <c r="V92" s="176">
        <v>0.19400000000000001</v>
      </c>
      <c r="W92" s="156"/>
      <c r="X92" s="156" t="s">
        <v>111</v>
      </c>
      <c r="Y92" s="156" t="s">
        <v>112</v>
      </c>
      <c r="Z92" s="150"/>
      <c r="AA92" s="150"/>
      <c r="AB92" s="150"/>
      <c r="AC92" s="150"/>
      <c r="AD92" s="150"/>
      <c r="AE92" s="150"/>
      <c r="AF92" s="150"/>
      <c r="AG92" s="150" t="s">
        <v>113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x14ac:dyDescent="0.2">
      <c r="A93" s="171">
        <v>50</v>
      </c>
      <c r="B93" s="172" t="s">
        <v>250</v>
      </c>
      <c r="C93" s="180" t="s">
        <v>251</v>
      </c>
      <c r="D93" s="173" t="s">
        <v>0</v>
      </c>
      <c r="E93" s="175">
        <f>SUM(G90:G92)/100</f>
        <v>0</v>
      </c>
      <c r="F93" s="187"/>
      <c r="G93" s="169">
        <f t="shared" si="2"/>
        <v>0</v>
      </c>
      <c r="H93" s="175">
        <v>0</v>
      </c>
      <c r="I93" s="175">
        <v>0</v>
      </c>
      <c r="J93" s="175">
        <v>2.35</v>
      </c>
      <c r="K93" s="175">
        <v>548.49</v>
      </c>
      <c r="L93" s="175">
        <v>21</v>
      </c>
      <c r="M93" s="175">
        <v>663.67290000000003</v>
      </c>
      <c r="N93" s="174">
        <v>0</v>
      </c>
      <c r="O93" s="174">
        <v>0</v>
      </c>
      <c r="P93" s="174">
        <v>0</v>
      </c>
      <c r="Q93" s="174">
        <v>0</v>
      </c>
      <c r="R93" s="175"/>
      <c r="S93" s="175" t="s">
        <v>110</v>
      </c>
      <c r="T93" s="175" t="s">
        <v>110</v>
      </c>
      <c r="U93" s="175">
        <v>0</v>
      </c>
      <c r="V93" s="176">
        <v>0</v>
      </c>
      <c r="W93" s="156"/>
      <c r="X93" s="156" t="s">
        <v>127</v>
      </c>
      <c r="Y93" s="156" t="s">
        <v>112</v>
      </c>
      <c r="Z93" s="150"/>
      <c r="AA93" s="150"/>
      <c r="AB93" s="150"/>
      <c r="AC93" s="150"/>
      <c r="AD93" s="150"/>
      <c r="AE93" s="150"/>
      <c r="AF93" s="150"/>
      <c r="AG93" s="150" t="s">
        <v>128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59" t="s">
        <v>105</v>
      </c>
      <c r="B94" s="160" t="s">
        <v>72</v>
      </c>
      <c r="C94" s="177" t="s">
        <v>73</v>
      </c>
      <c r="D94" s="161"/>
      <c r="E94" s="163"/>
      <c r="F94" s="163"/>
      <c r="G94" s="163">
        <f>SUM(G95:G96)</f>
        <v>0</v>
      </c>
      <c r="H94" s="163"/>
      <c r="I94" s="163">
        <v>704.7</v>
      </c>
      <c r="J94" s="163"/>
      <c r="K94" s="163">
        <v>1215.3</v>
      </c>
      <c r="L94" s="163"/>
      <c r="M94" s="163"/>
      <c r="N94" s="162"/>
      <c r="O94" s="162"/>
      <c r="P94" s="162"/>
      <c r="Q94" s="162"/>
      <c r="R94" s="163"/>
      <c r="S94" s="163"/>
      <c r="T94" s="163"/>
      <c r="U94" s="163"/>
      <c r="V94" s="164"/>
      <c r="W94" s="158"/>
      <c r="X94" s="158"/>
      <c r="Y94" s="158"/>
      <c r="AG94" t="s">
        <v>106</v>
      </c>
    </row>
    <row r="95" spans="1:60" ht="22.5" x14ac:dyDescent="0.2">
      <c r="A95" s="171">
        <v>51</v>
      </c>
      <c r="B95" s="172" t="s">
        <v>252</v>
      </c>
      <c r="C95" s="180" t="s">
        <v>253</v>
      </c>
      <c r="D95" s="173" t="s">
        <v>109</v>
      </c>
      <c r="E95" s="175">
        <v>54</v>
      </c>
      <c r="F95" s="187"/>
      <c r="G95" s="169">
        <f t="shared" ref="G95:G96" si="3">E95*F95</f>
        <v>0</v>
      </c>
      <c r="H95" s="175">
        <v>13.05</v>
      </c>
      <c r="I95" s="175">
        <v>704.7</v>
      </c>
      <c r="J95" s="175">
        <v>4.45</v>
      </c>
      <c r="K95" s="175">
        <v>240.3</v>
      </c>
      <c r="L95" s="175">
        <v>21</v>
      </c>
      <c r="M95" s="175">
        <v>1143.45</v>
      </c>
      <c r="N95" s="174">
        <v>6.0000000000000002E-5</v>
      </c>
      <c r="O95" s="174">
        <v>3.2400000000000003E-3</v>
      </c>
      <c r="P95" s="174">
        <v>0</v>
      </c>
      <c r="Q95" s="174">
        <v>0</v>
      </c>
      <c r="R95" s="175"/>
      <c r="S95" s="175" t="s">
        <v>110</v>
      </c>
      <c r="T95" s="175" t="s">
        <v>110</v>
      </c>
      <c r="U95" s="175">
        <v>0</v>
      </c>
      <c r="V95" s="176">
        <v>0</v>
      </c>
      <c r="W95" s="156"/>
      <c r="X95" s="156" t="s">
        <v>111</v>
      </c>
      <c r="Y95" s="156" t="s">
        <v>112</v>
      </c>
      <c r="Z95" s="150"/>
      <c r="AA95" s="150"/>
      <c r="AB95" s="150"/>
      <c r="AC95" s="150"/>
      <c r="AD95" s="150"/>
      <c r="AE95" s="150"/>
      <c r="AF95" s="150"/>
      <c r="AG95" s="150" t="s">
        <v>113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171">
        <v>52</v>
      </c>
      <c r="B96" s="172" t="s">
        <v>254</v>
      </c>
      <c r="C96" s="180" t="s">
        <v>255</v>
      </c>
      <c r="D96" s="173" t="s">
        <v>109</v>
      </c>
      <c r="E96" s="175">
        <v>250</v>
      </c>
      <c r="F96" s="187"/>
      <c r="G96" s="169">
        <f t="shared" si="3"/>
        <v>0</v>
      </c>
      <c r="H96" s="175">
        <v>0</v>
      </c>
      <c r="I96" s="175">
        <v>0</v>
      </c>
      <c r="J96" s="175">
        <v>3.9</v>
      </c>
      <c r="K96" s="175">
        <v>975</v>
      </c>
      <c r="L96" s="175">
        <v>21</v>
      </c>
      <c r="M96" s="175">
        <v>1179.75</v>
      </c>
      <c r="N96" s="174">
        <v>0</v>
      </c>
      <c r="O96" s="174">
        <v>0</v>
      </c>
      <c r="P96" s="174">
        <v>4.0000000000000002E-4</v>
      </c>
      <c r="Q96" s="174">
        <v>0.1</v>
      </c>
      <c r="R96" s="175"/>
      <c r="S96" s="175" t="s">
        <v>110</v>
      </c>
      <c r="T96" s="175" t="s">
        <v>110</v>
      </c>
      <c r="U96" s="175">
        <v>7.0000000000000001E-3</v>
      </c>
      <c r="V96" s="176">
        <v>1.75</v>
      </c>
      <c r="W96" s="156"/>
      <c r="X96" s="156" t="s">
        <v>111</v>
      </c>
      <c r="Y96" s="156" t="s">
        <v>112</v>
      </c>
      <c r="Z96" s="150"/>
      <c r="AA96" s="150"/>
      <c r="AB96" s="150"/>
      <c r="AC96" s="150"/>
      <c r="AD96" s="150"/>
      <c r="AE96" s="150"/>
      <c r="AF96" s="150"/>
      <c r="AG96" s="150" t="s">
        <v>113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59" t="s">
        <v>105</v>
      </c>
      <c r="B97" s="160" t="s">
        <v>74</v>
      </c>
      <c r="C97" s="177" t="s">
        <v>75</v>
      </c>
      <c r="D97" s="161"/>
      <c r="E97" s="163"/>
      <c r="F97" s="163"/>
      <c r="G97" s="163">
        <f>SUM(G98:G107)</f>
        <v>0</v>
      </c>
      <c r="H97" s="163"/>
      <c r="I97" s="163">
        <v>0</v>
      </c>
      <c r="J97" s="163"/>
      <c r="K97" s="163">
        <v>54232.61</v>
      </c>
      <c r="L97" s="163"/>
      <c r="M97" s="163"/>
      <c r="N97" s="162"/>
      <c r="O97" s="162"/>
      <c r="P97" s="162"/>
      <c r="Q97" s="162"/>
      <c r="R97" s="163"/>
      <c r="S97" s="163"/>
      <c r="T97" s="163"/>
      <c r="U97" s="163"/>
      <c r="V97" s="164"/>
      <c r="W97" s="158"/>
      <c r="X97" s="158"/>
      <c r="Y97" s="158"/>
      <c r="AG97" t="s">
        <v>106</v>
      </c>
    </row>
    <row r="98" spans="1:60" x14ac:dyDescent="0.2">
      <c r="A98" s="171">
        <v>53</v>
      </c>
      <c r="B98" s="172" t="s">
        <v>256</v>
      </c>
      <c r="C98" s="180" t="s">
        <v>257</v>
      </c>
      <c r="D98" s="173" t="s">
        <v>126</v>
      </c>
      <c r="E98" s="175">
        <v>2.3199999999999998</v>
      </c>
      <c r="F98" s="187"/>
      <c r="G98" s="169">
        <f t="shared" ref="G98:G107" si="4">E98*F98</f>
        <v>0</v>
      </c>
      <c r="H98" s="175">
        <v>0</v>
      </c>
      <c r="I98" s="175">
        <v>0</v>
      </c>
      <c r="J98" s="175">
        <v>1500</v>
      </c>
      <c r="K98" s="175">
        <v>3479.9999999999995</v>
      </c>
      <c r="L98" s="175">
        <v>21</v>
      </c>
      <c r="M98" s="175">
        <v>4210.8</v>
      </c>
      <c r="N98" s="174">
        <v>0</v>
      </c>
      <c r="O98" s="174">
        <v>0</v>
      </c>
      <c r="P98" s="174">
        <v>0</v>
      </c>
      <c r="Q98" s="174">
        <v>0</v>
      </c>
      <c r="R98" s="175"/>
      <c r="S98" s="175" t="s">
        <v>110</v>
      </c>
      <c r="T98" s="175" t="s">
        <v>110</v>
      </c>
      <c r="U98" s="175">
        <v>0</v>
      </c>
      <c r="V98" s="176">
        <v>0</v>
      </c>
      <c r="W98" s="156"/>
      <c r="X98" s="156" t="s">
        <v>111</v>
      </c>
      <c r="Y98" s="156" t="s">
        <v>112</v>
      </c>
      <c r="Z98" s="150"/>
      <c r="AA98" s="150"/>
      <c r="AB98" s="150"/>
      <c r="AC98" s="150"/>
      <c r="AD98" s="150"/>
      <c r="AE98" s="150"/>
      <c r="AF98" s="150"/>
      <c r="AG98" s="150" t="s">
        <v>113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22.5" x14ac:dyDescent="0.2">
      <c r="A99" s="171">
        <v>54</v>
      </c>
      <c r="B99" s="172" t="s">
        <v>258</v>
      </c>
      <c r="C99" s="180" t="s">
        <v>259</v>
      </c>
      <c r="D99" s="173" t="s">
        <v>126</v>
      </c>
      <c r="E99" s="175">
        <v>0.46</v>
      </c>
      <c r="F99" s="187"/>
      <c r="G99" s="169">
        <f t="shared" si="4"/>
        <v>0</v>
      </c>
      <c r="H99" s="175">
        <v>0</v>
      </c>
      <c r="I99" s="175">
        <v>0</v>
      </c>
      <c r="J99" s="175">
        <v>530</v>
      </c>
      <c r="K99" s="175">
        <v>243.8</v>
      </c>
      <c r="L99" s="175">
        <v>21</v>
      </c>
      <c r="M99" s="175">
        <v>294.99799999999999</v>
      </c>
      <c r="N99" s="174">
        <v>0</v>
      </c>
      <c r="O99" s="174">
        <v>0</v>
      </c>
      <c r="P99" s="174">
        <v>0</v>
      </c>
      <c r="Q99" s="174">
        <v>0</v>
      </c>
      <c r="R99" s="175"/>
      <c r="S99" s="175" t="s">
        <v>110</v>
      </c>
      <c r="T99" s="175" t="s">
        <v>110</v>
      </c>
      <c r="U99" s="175">
        <v>0</v>
      </c>
      <c r="V99" s="176">
        <v>0</v>
      </c>
      <c r="W99" s="156"/>
      <c r="X99" s="156" t="s">
        <v>111</v>
      </c>
      <c r="Y99" s="156" t="s">
        <v>112</v>
      </c>
      <c r="Z99" s="150"/>
      <c r="AA99" s="150"/>
      <c r="AB99" s="150"/>
      <c r="AC99" s="150"/>
      <c r="AD99" s="150"/>
      <c r="AE99" s="150"/>
      <c r="AF99" s="150"/>
      <c r="AG99" s="150" t="s">
        <v>113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71">
        <v>55</v>
      </c>
      <c r="B100" s="172" t="s">
        <v>260</v>
      </c>
      <c r="C100" s="180" t="s">
        <v>261</v>
      </c>
      <c r="D100" s="173" t="s">
        <v>126</v>
      </c>
      <c r="E100" s="175">
        <v>12.484260000000001</v>
      </c>
      <c r="F100" s="187"/>
      <c r="G100" s="169">
        <f t="shared" si="4"/>
        <v>0</v>
      </c>
      <c r="H100" s="175">
        <v>0</v>
      </c>
      <c r="I100" s="175">
        <v>0</v>
      </c>
      <c r="J100" s="175">
        <v>148</v>
      </c>
      <c r="K100" s="175">
        <v>1847.6704800000002</v>
      </c>
      <c r="L100" s="175">
        <v>21</v>
      </c>
      <c r="M100" s="175">
        <v>2235.6806999999999</v>
      </c>
      <c r="N100" s="174">
        <v>0</v>
      </c>
      <c r="O100" s="174">
        <v>0</v>
      </c>
      <c r="P100" s="174">
        <v>0</v>
      </c>
      <c r="Q100" s="174">
        <v>0</v>
      </c>
      <c r="R100" s="175"/>
      <c r="S100" s="175" t="s">
        <v>110</v>
      </c>
      <c r="T100" s="175" t="s">
        <v>110</v>
      </c>
      <c r="U100" s="175">
        <v>9.9000000000000005E-2</v>
      </c>
      <c r="V100" s="176">
        <v>1.2359417400000001</v>
      </c>
      <c r="W100" s="156"/>
      <c r="X100" s="156" t="s">
        <v>262</v>
      </c>
      <c r="Y100" s="156" t="s">
        <v>112</v>
      </c>
      <c r="Z100" s="150"/>
      <c r="AA100" s="150"/>
      <c r="AB100" s="150"/>
      <c r="AC100" s="150"/>
      <c r="AD100" s="150"/>
      <c r="AE100" s="150"/>
      <c r="AF100" s="150"/>
      <c r="AG100" s="150" t="s">
        <v>263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x14ac:dyDescent="0.2">
      <c r="A101" s="171">
        <v>56</v>
      </c>
      <c r="B101" s="172" t="s">
        <v>264</v>
      </c>
      <c r="C101" s="180" t="s">
        <v>265</v>
      </c>
      <c r="D101" s="173" t="s">
        <v>126</v>
      </c>
      <c r="E101" s="175">
        <v>12.484260000000001</v>
      </c>
      <c r="F101" s="187"/>
      <c r="G101" s="169">
        <f t="shared" si="4"/>
        <v>0</v>
      </c>
      <c r="H101" s="175">
        <v>0</v>
      </c>
      <c r="I101" s="175">
        <v>0</v>
      </c>
      <c r="J101" s="175">
        <v>427</v>
      </c>
      <c r="K101" s="175">
        <v>5330.7790199999999</v>
      </c>
      <c r="L101" s="175">
        <v>21</v>
      </c>
      <c r="M101" s="175">
        <v>6450.2437999999993</v>
      </c>
      <c r="N101" s="174">
        <v>0</v>
      </c>
      <c r="O101" s="174">
        <v>0</v>
      </c>
      <c r="P101" s="174">
        <v>0</v>
      </c>
      <c r="Q101" s="174">
        <v>0</v>
      </c>
      <c r="R101" s="175"/>
      <c r="S101" s="175" t="s">
        <v>110</v>
      </c>
      <c r="T101" s="175" t="s">
        <v>110</v>
      </c>
      <c r="U101" s="175">
        <v>0.93300000000000005</v>
      </c>
      <c r="V101" s="176">
        <v>11.647814580000002</v>
      </c>
      <c r="W101" s="156"/>
      <c r="X101" s="156" t="s">
        <v>262</v>
      </c>
      <c r="Y101" s="156" t="s">
        <v>112</v>
      </c>
      <c r="Z101" s="150"/>
      <c r="AA101" s="150"/>
      <c r="AB101" s="150"/>
      <c r="AC101" s="150"/>
      <c r="AD101" s="150"/>
      <c r="AE101" s="150"/>
      <c r="AF101" s="150"/>
      <c r="AG101" s="150" t="s">
        <v>263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71">
        <v>57</v>
      </c>
      <c r="B102" s="172" t="s">
        <v>266</v>
      </c>
      <c r="C102" s="180" t="s">
        <v>267</v>
      </c>
      <c r="D102" s="173" t="s">
        <v>126</v>
      </c>
      <c r="E102" s="175">
        <v>24.968520000000002</v>
      </c>
      <c r="F102" s="187"/>
      <c r="G102" s="169">
        <f t="shared" si="4"/>
        <v>0</v>
      </c>
      <c r="H102" s="175">
        <v>0</v>
      </c>
      <c r="I102" s="175">
        <v>0</v>
      </c>
      <c r="J102" s="175">
        <v>271.5</v>
      </c>
      <c r="K102" s="175">
        <v>6778.9531800000004</v>
      </c>
      <c r="L102" s="175">
        <v>21</v>
      </c>
      <c r="M102" s="175">
        <v>8202.5295000000006</v>
      </c>
      <c r="N102" s="174">
        <v>0</v>
      </c>
      <c r="O102" s="174">
        <v>0</v>
      </c>
      <c r="P102" s="174">
        <v>0</v>
      </c>
      <c r="Q102" s="174">
        <v>0</v>
      </c>
      <c r="R102" s="175"/>
      <c r="S102" s="175" t="s">
        <v>110</v>
      </c>
      <c r="T102" s="175" t="s">
        <v>110</v>
      </c>
      <c r="U102" s="175">
        <v>0.65300000000000002</v>
      </c>
      <c r="V102" s="176">
        <v>16.304443560000003</v>
      </c>
      <c r="W102" s="156"/>
      <c r="X102" s="156" t="s">
        <v>262</v>
      </c>
      <c r="Y102" s="156" t="s">
        <v>112</v>
      </c>
      <c r="Z102" s="150"/>
      <c r="AA102" s="150"/>
      <c r="AB102" s="150"/>
      <c r="AC102" s="150"/>
      <c r="AD102" s="150"/>
      <c r="AE102" s="150"/>
      <c r="AF102" s="150"/>
      <c r="AG102" s="150" t="s">
        <v>263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x14ac:dyDescent="0.2">
      <c r="A103" s="171">
        <v>58</v>
      </c>
      <c r="B103" s="172" t="s">
        <v>268</v>
      </c>
      <c r="C103" s="180" t="s">
        <v>269</v>
      </c>
      <c r="D103" s="173" t="s">
        <v>126</v>
      </c>
      <c r="E103" s="175">
        <v>12.484260000000001</v>
      </c>
      <c r="F103" s="187"/>
      <c r="G103" s="169">
        <f t="shared" si="4"/>
        <v>0</v>
      </c>
      <c r="H103" s="175">
        <v>0</v>
      </c>
      <c r="I103" s="175">
        <v>0</v>
      </c>
      <c r="J103" s="175">
        <v>275.5</v>
      </c>
      <c r="K103" s="175">
        <v>3439.41363</v>
      </c>
      <c r="L103" s="175">
        <v>21</v>
      </c>
      <c r="M103" s="175">
        <v>4161.6860999999999</v>
      </c>
      <c r="N103" s="174">
        <v>0</v>
      </c>
      <c r="O103" s="174">
        <v>0</v>
      </c>
      <c r="P103" s="174">
        <v>0</v>
      </c>
      <c r="Q103" s="174">
        <v>0</v>
      </c>
      <c r="R103" s="175"/>
      <c r="S103" s="175" t="s">
        <v>110</v>
      </c>
      <c r="T103" s="175" t="s">
        <v>110</v>
      </c>
      <c r="U103" s="175">
        <v>0.49</v>
      </c>
      <c r="V103" s="176">
        <v>6.1172874000000004</v>
      </c>
      <c r="W103" s="156"/>
      <c r="X103" s="156" t="s">
        <v>262</v>
      </c>
      <c r="Y103" s="156" t="s">
        <v>112</v>
      </c>
      <c r="Z103" s="150"/>
      <c r="AA103" s="150"/>
      <c r="AB103" s="150"/>
      <c r="AC103" s="150"/>
      <c r="AD103" s="150"/>
      <c r="AE103" s="150"/>
      <c r="AF103" s="150"/>
      <c r="AG103" s="150" t="s">
        <v>263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">
      <c r="A104" s="171">
        <v>59</v>
      </c>
      <c r="B104" s="172" t="s">
        <v>270</v>
      </c>
      <c r="C104" s="180" t="s">
        <v>271</v>
      </c>
      <c r="D104" s="173" t="s">
        <v>126</v>
      </c>
      <c r="E104" s="175">
        <v>749.05560000000003</v>
      </c>
      <c r="F104" s="187"/>
      <c r="G104" s="169">
        <f t="shared" si="4"/>
        <v>0</v>
      </c>
      <c r="H104" s="175">
        <v>0</v>
      </c>
      <c r="I104" s="175">
        <v>0</v>
      </c>
      <c r="J104" s="175">
        <v>25</v>
      </c>
      <c r="K104" s="175">
        <v>18726.39</v>
      </c>
      <c r="L104" s="175">
        <v>21</v>
      </c>
      <c r="M104" s="175">
        <v>22658.9319</v>
      </c>
      <c r="N104" s="174">
        <v>0</v>
      </c>
      <c r="O104" s="174">
        <v>0</v>
      </c>
      <c r="P104" s="174">
        <v>0</v>
      </c>
      <c r="Q104" s="174">
        <v>0</v>
      </c>
      <c r="R104" s="175"/>
      <c r="S104" s="175" t="s">
        <v>110</v>
      </c>
      <c r="T104" s="175" t="s">
        <v>110</v>
      </c>
      <c r="U104" s="175">
        <v>0</v>
      </c>
      <c r="V104" s="176">
        <v>0</v>
      </c>
      <c r="W104" s="156"/>
      <c r="X104" s="156" t="s">
        <v>262</v>
      </c>
      <c r="Y104" s="156" t="s">
        <v>112</v>
      </c>
      <c r="Z104" s="150"/>
      <c r="AA104" s="150"/>
      <c r="AB104" s="150"/>
      <c r="AC104" s="150"/>
      <c r="AD104" s="150"/>
      <c r="AE104" s="150"/>
      <c r="AF104" s="150"/>
      <c r="AG104" s="150" t="s">
        <v>263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x14ac:dyDescent="0.2">
      <c r="A105" s="171">
        <v>60</v>
      </c>
      <c r="B105" s="172" t="s">
        <v>272</v>
      </c>
      <c r="C105" s="180" t="s">
        <v>273</v>
      </c>
      <c r="D105" s="173" t="s">
        <v>126</v>
      </c>
      <c r="E105" s="175">
        <v>12.484260000000001</v>
      </c>
      <c r="F105" s="187"/>
      <c r="G105" s="169">
        <f t="shared" si="4"/>
        <v>0</v>
      </c>
      <c r="H105" s="175">
        <v>0</v>
      </c>
      <c r="I105" s="175">
        <v>0</v>
      </c>
      <c r="J105" s="175">
        <v>391.5</v>
      </c>
      <c r="K105" s="175">
        <v>4887.5877900000005</v>
      </c>
      <c r="L105" s="175">
        <v>21</v>
      </c>
      <c r="M105" s="175">
        <v>5913.9839000000002</v>
      </c>
      <c r="N105" s="174">
        <v>0</v>
      </c>
      <c r="O105" s="174">
        <v>0</v>
      </c>
      <c r="P105" s="174">
        <v>0</v>
      </c>
      <c r="Q105" s="174">
        <v>0</v>
      </c>
      <c r="R105" s="175"/>
      <c r="S105" s="175" t="s">
        <v>110</v>
      </c>
      <c r="T105" s="175" t="s">
        <v>110</v>
      </c>
      <c r="U105" s="175">
        <v>0.94199999999999995</v>
      </c>
      <c r="V105" s="176">
        <v>11.76017292</v>
      </c>
      <c r="W105" s="156"/>
      <c r="X105" s="156" t="s">
        <v>262</v>
      </c>
      <c r="Y105" s="156" t="s">
        <v>112</v>
      </c>
      <c r="Z105" s="150"/>
      <c r="AA105" s="150"/>
      <c r="AB105" s="150"/>
      <c r="AC105" s="150"/>
      <c r="AD105" s="150"/>
      <c r="AE105" s="150"/>
      <c r="AF105" s="150"/>
      <c r="AG105" s="150" t="s">
        <v>263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71">
        <v>61</v>
      </c>
      <c r="B106" s="172" t="s">
        <v>274</v>
      </c>
      <c r="C106" s="180" t="s">
        <v>275</v>
      </c>
      <c r="D106" s="173" t="s">
        <v>126</v>
      </c>
      <c r="E106" s="175">
        <v>37.452779999999997</v>
      </c>
      <c r="F106" s="187"/>
      <c r="G106" s="169">
        <f t="shared" si="4"/>
        <v>0</v>
      </c>
      <c r="H106" s="175">
        <v>0</v>
      </c>
      <c r="I106" s="175">
        <v>0</v>
      </c>
      <c r="J106" s="175">
        <v>43.6</v>
      </c>
      <c r="K106" s="175">
        <v>1632.941208</v>
      </c>
      <c r="L106" s="175">
        <v>21</v>
      </c>
      <c r="M106" s="175">
        <v>1975.8574000000001</v>
      </c>
      <c r="N106" s="174">
        <v>0</v>
      </c>
      <c r="O106" s="174">
        <v>0</v>
      </c>
      <c r="P106" s="174">
        <v>0</v>
      </c>
      <c r="Q106" s="174">
        <v>0</v>
      </c>
      <c r="R106" s="175"/>
      <c r="S106" s="175" t="s">
        <v>110</v>
      </c>
      <c r="T106" s="175" t="s">
        <v>110</v>
      </c>
      <c r="U106" s="175">
        <v>0.105</v>
      </c>
      <c r="V106" s="176">
        <v>3.9325418999999995</v>
      </c>
      <c r="W106" s="156"/>
      <c r="X106" s="156" t="s">
        <v>262</v>
      </c>
      <c r="Y106" s="156" t="s">
        <v>112</v>
      </c>
      <c r="Z106" s="150"/>
      <c r="AA106" s="150"/>
      <c r="AB106" s="150"/>
      <c r="AC106" s="150"/>
      <c r="AD106" s="150"/>
      <c r="AE106" s="150"/>
      <c r="AF106" s="150"/>
      <c r="AG106" s="150" t="s">
        <v>263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22.5" x14ac:dyDescent="0.2">
      <c r="A107" s="171">
        <v>62</v>
      </c>
      <c r="B107" s="172" t="s">
        <v>276</v>
      </c>
      <c r="C107" s="180" t="s">
        <v>277</v>
      </c>
      <c r="D107" s="173" t="s">
        <v>126</v>
      </c>
      <c r="E107" s="175">
        <v>12.484260000000001</v>
      </c>
      <c r="F107" s="187"/>
      <c r="G107" s="169">
        <f t="shared" si="4"/>
        <v>0</v>
      </c>
      <c r="H107" s="175">
        <v>0</v>
      </c>
      <c r="I107" s="175">
        <v>0</v>
      </c>
      <c r="J107" s="175">
        <v>630</v>
      </c>
      <c r="K107" s="175">
        <v>7865.0838000000003</v>
      </c>
      <c r="L107" s="175">
        <v>21</v>
      </c>
      <c r="M107" s="175">
        <v>9516.7468000000008</v>
      </c>
      <c r="N107" s="174">
        <v>0</v>
      </c>
      <c r="O107" s="174">
        <v>0</v>
      </c>
      <c r="P107" s="174">
        <v>0</v>
      </c>
      <c r="Q107" s="174">
        <v>0</v>
      </c>
      <c r="R107" s="175"/>
      <c r="S107" s="175" t="s">
        <v>110</v>
      </c>
      <c r="T107" s="175" t="s">
        <v>110</v>
      </c>
      <c r="U107" s="175">
        <v>0</v>
      </c>
      <c r="V107" s="176">
        <v>0</v>
      </c>
      <c r="W107" s="156"/>
      <c r="X107" s="156" t="s">
        <v>262</v>
      </c>
      <c r="Y107" s="156" t="s">
        <v>112</v>
      </c>
      <c r="Z107" s="150"/>
      <c r="AA107" s="150"/>
      <c r="AB107" s="150"/>
      <c r="AC107" s="150"/>
      <c r="AD107" s="150"/>
      <c r="AE107" s="150"/>
      <c r="AF107" s="150"/>
      <c r="AG107" s="150" t="s">
        <v>263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x14ac:dyDescent="0.2">
      <c r="A108" s="159" t="s">
        <v>105</v>
      </c>
      <c r="B108" s="160" t="s">
        <v>77</v>
      </c>
      <c r="C108" s="177" t="s">
        <v>30</v>
      </c>
      <c r="D108" s="161"/>
      <c r="E108" s="163"/>
      <c r="F108" s="163"/>
      <c r="G108" s="163">
        <f>SUM(G109:G110)</f>
        <v>0</v>
      </c>
      <c r="H108" s="163"/>
      <c r="I108" s="163">
        <v>0</v>
      </c>
      <c r="J108" s="163"/>
      <c r="K108" s="163">
        <v>34523.21</v>
      </c>
      <c r="L108" s="163"/>
      <c r="M108" s="163"/>
      <c r="N108" s="162"/>
      <c r="O108" s="162"/>
      <c r="P108" s="162"/>
      <c r="Q108" s="162"/>
      <c r="R108" s="163"/>
      <c r="S108" s="163"/>
      <c r="T108" s="163"/>
      <c r="U108" s="163"/>
      <c r="V108" s="164"/>
      <c r="W108" s="158"/>
      <c r="X108" s="158"/>
      <c r="Y108" s="158"/>
      <c r="AG108" t="s">
        <v>106</v>
      </c>
    </row>
    <row r="109" spans="1:60" x14ac:dyDescent="0.2">
      <c r="A109" s="171">
        <v>63</v>
      </c>
      <c r="B109" s="172" t="s">
        <v>278</v>
      </c>
      <c r="C109" s="180" t="s">
        <v>279</v>
      </c>
      <c r="D109" s="173" t="s">
        <v>280</v>
      </c>
      <c r="E109" s="175">
        <v>30</v>
      </c>
      <c r="F109" s="187"/>
      <c r="G109" s="169">
        <f t="shared" ref="G109:G110" si="5">E109*F109</f>
        <v>0</v>
      </c>
      <c r="H109" s="175">
        <v>0</v>
      </c>
      <c r="I109" s="175">
        <v>0</v>
      </c>
      <c r="J109" s="175">
        <v>585</v>
      </c>
      <c r="K109" s="175">
        <v>17550</v>
      </c>
      <c r="L109" s="175">
        <v>21</v>
      </c>
      <c r="M109" s="175">
        <v>21235.5</v>
      </c>
      <c r="N109" s="174">
        <v>0</v>
      </c>
      <c r="O109" s="174">
        <v>0</v>
      </c>
      <c r="P109" s="174">
        <v>0</v>
      </c>
      <c r="Q109" s="174">
        <v>0</v>
      </c>
      <c r="R109" s="175"/>
      <c r="S109" s="175" t="s">
        <v>122</v>
      </c>
      <c r="T109" s="175" t="s">
        <v>123</v>
      </c>
      <c r="U109" s="175">
        <v>0</v>
      </c>
      <c r="V109" s="176">
        <v>0</v>
      </c>
      <c r="W109" s="156"/>
      <c r="X109" s="156" t="s">
        <v>281</v>
      </c>
      <c r="Y109" s="156" t="s">
        <v>112</v>
      </c>
      <c r="Z109" s="150"/>
      <c r="AA109" s="150"/>
      <c r="AB109" s="150"/>
      <c r="AC109" s="150"/>
      <c r="AD109" s="150"/>
      <c r="AE109" s="150"/>
      <c r="AF109" s="150"/>
      <c r="AG109" s="150" t="s">
        <v>282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65">
        <v>64</v>
      </c>
      <c r="B110" s="166" t="s">
        <v>283</v>
      </c>
      <c r="C110" s="178" t="s">
        <v>284</v>
      </c>
      <c r="D110" s="167" t="s">
        <v>285</v>
      </c>
      <c r="E110" s="169">
        <v>1</v>
      </c>
      <c r="F110" s="186"/>
      <c r="G110" s="169">
        <f t="shared" si="5"/>
        <v>0</v>
      </c>
      <c r="H110" s="169">
        <v>0</v>
      </c>
      <c r="I110" s="169">
        <v>0</v>
      </c>
      <c r="J110" s="169">
        <v>16973.21</v>
      </c>
      <c r="K110" s="169">
        <v>16973.21</v>
      </c>
      <c r="L110" s="169">
        <v>21</v>
      </c>
      <c r="M110" s="169">
        <v>20537.5841</v>
      </c>
      <c r="N110" s="168">
        <v>0</v>
      </c>
      <c r="O110" s="168">
        <v>0</v>
      </c>
      <c r="P110" s="168">
        <v>0</v>
      </c>
      <c r="Q110" s="168">
        <v>0</v>
      </c>
      <c r="R110" s="169"/>
      <c r="S110" s="169" t="s">
        <v>110</v>
      </c>
      <c r="T110" s="169" t="s">
        <v>123</v>
      </c>
      <c r="U110" s="169">
        <v>0</v>
      </c>
      <c r="V110" s="170">
        <v>0</v>
      </c>
      <c r="W110" s="156"/>
      <c r="X110" s="156" t="s">
        <v>286</v>
      </c>
      <c r="Y110" s="156" t="s">
        <v>112</v>
      </c>
      <c r="Z110" s="150"/>
      <c r="AA110" s="150"/>
      <c r="AB110" s="150"/>
      <c r="AC110" s="150"/>
      <c r="AD110" s="150"/>
      <c r="AE110" s="150"/>
      <c r="AF110" s="150"/>
      <c r="AG110" s="150" t="s">
        <v>287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x14ac:dyDescent="0.2">
      <c r="A111" s="3"/>
      <c r="B111" s="4"/>
      <c r="C111" s="181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v>12</v>
      </c>
      <c r="AF111">
        <v>21</v>
      </c>
      <c r="AG111" t="s">
        <v>91</v>
      </c>
    </row>
    <row r="112" spans="1:60" x14ac:dyDescent="0.2">
      <c r="C112" s="182"/>
      <c r="D112" s="10"/>
      <c r="AG112" t="s">
        <v>288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O-01 R-01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'O-01 R-01 Pol'!Názvy_tisku</vt:lpstr>
      <vt:lpstr>oadresa</vt:lpstr>
      <vt:lpstr>Stavba!Objednatel</vt:lpstr>
      <vt:lpstr>Stavba!Objekt</vt:lpstr>
      <vt:lpstr>'O-01 R-01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Valentová Ilona Ing.</cp:lastModifiedBy>
  <cp:lastPrinted>2019-03-19T12:27:02Z</cp:lastPrinted>
  <dcterms:created xsi:type="dcterms:W3CDTF">2009-04-08T07:15:50Z</dcterms:created>
  <dcterms:modified xsi:type="dcterms:W3CDTF">2024-06-17T11:50:13Z</dcterms:modified>
</cp:coreProperties>
</file>